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0715" windowHeight="12015" tabRatio="779" activeTab="2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  <sheet name="Tabelle1" sheetId="12" state="hidden" r:id="rId12"/>
  </sheets>
  <externalReferences>
    <externalReference r:id="rId15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3">'Bildschirm'!$A$1:$M$62</definedName>
    <definedName name="_xlnm.Print_Area" localSheetId="0">'DKB'!$A$1:$Z$70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L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N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2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L8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5.xml><?xml version="1.0" encoding="utf-8"?>
<comments xmlns="http://schemas.openxmlformats.org/spreadsheetml/2006/main">
  <authors>
    <author>Siegfried Zipprodt</author>
  </authors>
  <commentList>
    <comment ref="N23" authorId="0">
      <text>
        <r>
          <rPr>
            <b/>
            <sz val="9"/>
            <rFont val="Segoe UI"/>
            <family val="2"/>
          </rPr>
          <t xml:space="preserve">
Die Eingabe der Passnummern ist zwingend erforderlich!
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<sst xmlns="http://schemas.openxmlformats.org/spreadsheetml/2006/main" count="523" uniqueCount="205">
  <si>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</si>
  <si>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</si>
  <si>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</si>
  <si>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</si>
  <si>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</si>
  <si>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</si>
  <si>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</si>
  <si>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</si>
  <si>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</si>
  <si>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</si>
  <si>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</si>
  <si>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</si>
  <si>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</si>
  <si>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</si>
  <si>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</si>
  <si>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</si>
  <si>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</si>
  <si>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</si>
  <si>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</si>
  <si>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</si>
  <si>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</si>
  <si>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</si>
  <si>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</si>
  <si>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</si>
  <si>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</si>
  <si>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</si>
  <si>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</si>
  <si>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</si>
  <si>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</si>
  <si>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</si>
  <si>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</si>
  <si>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</si>
  <si>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</si>
  <si>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</si>
  <si>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</si>
  <si>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</si>
  <si>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</si>
  <si>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</si>
  <si>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</si>
  <si>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</si>
  <si>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</si>
  <si>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</si>
  <si>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</si>
  <si>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</si>
  <si>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</si>
  <si>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</si>
  <si>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</si>
  <si>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</si>
  <si>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</si>
  <si>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</si>
  <si>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</si>
  <si>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</si>
  <si>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</si>
  <si>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</si>
  <si>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</si>
  <si>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</si>
  <si>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</si>
  <si>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</si>
  <si>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</si>
  <si>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</si>
  <si>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</si>
  <si>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</si>
  <si>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</si>
  <si>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</si>
  <si>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</si>
  <si>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</si>
  <si>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</si>
  <si>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</si>
  <si>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</si>
  <si>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</si>
  <si>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Kegel Punkte</t>
  </si>
  <si>
    <t>Endstand</t>
  </si>
  <si>
    <t>Gesamt Kegel</t>
  </si>
  <si>
    <t>Bemerkung zu</t>
  </si>
  <si>
    <t>Schiedsrichter</t>
  </si>
  <si>
    <t>Vorname, Name</t>
  </si>
  <si>
    <t>Awsp. Vorname, Name</t>
  </si>
  <si>
    <t>KLUB / Verein</t>
  </si>
  <si>
    <t>Land</t>
  </si>
  <si>
    <t>Thüringen</t>
  </si>
  <si>
    <t>Ort</t>
  </si>
  <si>
    <t>Bahnanlage</t>
  </si>
  <si>
    <t xml:space="preserve">Bahn/Kugelmaterial in Ordnung </t>
  </si>
  <si>
    <t xml:space="preserve"> </t>
  </si>
  <si>
    <t>Eingabebeschreibung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</si>
  <si>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</si>
  <si>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</si>
  <si>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</si>
  <si>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</si>
  <si>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</si>
  <si>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</si>
  <si>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</si>
  <si>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</si>
  <si>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</si>
  <si>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</si>
  <si>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</si>
  <si>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</si>
  <si>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</si>
  <si>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</si>
  <si>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</si>
  <si>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</si>
  <si>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</si>
  <si>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</si>
  <si>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</si>
  <si>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</si>
  <si>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</si>
  <si>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</si>
  <si>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 xml:space="preserve">Ich wünsche Euch allen viel Spaß mit dem Spielbericht und hoffe, daß alle Klubs, die mit dem PC arbeiten, </t>
  </si>
  <si>
    <t>diesen Spielbericht auch verwenden.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</si>
  <si>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</si>
  <si>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</si>
  <si>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</si>
  <si>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</si>
  <si>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</si>
  <si>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</si>
  <si>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</si>
  <si>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</si>
  <si>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</si>
  <si>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 xml:space="preserve">    Spielstand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</si>
  <si>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</si>
  <si>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</si>
  <si>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</si>
  <si>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</si>
  <si>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SP</t>
  </si>
  <si>
    <t>Satz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</si>
  <si>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</si>
  <si>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</si>
  <si>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</si>
  <si>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</si>
  <si>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</si>
  <si>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</si>
  <si>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</si>
  <si>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</si>
  <si>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</si>
  <si>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</si>
  <si>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</si>
  <si>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</si>
  <si>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</si>
  <si>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</si>
  <si>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</si>
  <si>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(Sudden Victory nur bei 3:3 MP &amp; 8:8 Sp)</t>
  </si>
  <si>
    <t>Spielbericht TKV Pokal</t>
  </si>
  <si>
    <t>auf den rechtsstehenden Schalter gelöscht werden.</t>
  </si>
  <si>
    <t xml:space="preserve">Sollten im Spielbericht Daten vorangegangener Spiele stehen, so können diese durch Klick </t>
  </si>
  <si>
    <t xml:space="preserve">eingetragen. </t>
  </si>
  <si>
    <t>Sollte ein Sudden Victory erforderlich werden erscheinen auf mehreren Blätten entsprechende Hinweise.</t>
  </si>
  <si>
    <t>Die Ergebnisse des Sudden Victory dann bitte auf dem Blatt Einzelergebnisse eintragen.</t>
  </si>
  <si>
    <t xml:space="preserve">Darstellung über zusätzliche Bildschirme oder Beamer vorgesehen. </t>
  </si>
  <si>
    <t>Voraussetzung ist, dass der Computer, auf dem der Spielbericht geöffnet ist mit dem Internet verbunden ist.</t>
  </si>
  <si>
    <t>Folgt dazu den Bildschirmhinweisen und der separeten Bedienanweisung.</t>
  </si>
  <si>
    <t>Das Tabellenblatt "Bildschrim" zeigt den jeweils aktuellen Spielstand an und sind zur</t>
  </si>
  <si>
    <t>Der Schalter "Upload zum TKV" unterstützt das hochladen des Spielberichtes in den TKV-Ergebnisdienst.</t>
  </si>
  <si>
    <t>Pokal 2021</t>
  </si>
  <si>
    <t>sz</t>
  </si>
  <si>
    <t>Email-Adresse</t>
  </si>
  <si>
    <r>
      <t>Zum hochladen des Spielberichtes auf die Webseite des TKV bitte den Schalter "</t>
    </r>
    <r>
      <rPr>
        <b/>
        <sz val="10"/>
        <color indexed="10"/>
        <rFont val="Arial"/>
        <family val="2"/>
      </rPr>
      <t>Upload zum TKV</t>
    </r>
    <r>
      <rPr>
        <sz val="10"/>
        <rFont val="Arial"/>
        <family val="2"/>
      </rPr>
      <t>" drücken. Ist ein hochladen wegen fehlender Berechtigung nicht möglich, dann Klick auf                      "</t>
    </r>
    <r>
      <rPr>
        <b/>
        <sz val="10"/>
        <rFont val="Arial"/>
        <family val="2"/>
      </rPr>
      <t>Email an Pokalverantwortlichen senden</t>
    </r>
    <r>
      <rPr>
        <sz val="10"/>
        <rFont val="Arial"/>
        <family val="2"/>
      </rPr>
      <t>".</t>
    </r>
  </si>
  <si>
    <t>Spielbericht ausschließlich für Pokalspiele!</t>
  </si>
  <si>
    <t>TKV-Pokal Classic</t>
  </si>
  <si>
    <t>Klick ins grüne Feld, geh zum Pfeil und wähle aus</t>
  </si>
  <si>
    <t xml:space="preserve">Pässe in Ordnung </t>
  </si>
  <si>
    <t xml:space="preserve">Protest </t>
  </si>
  <si>
    <t xml:space="preserve">Verletzung </t>
  </si>
  <si>
    <t xml:space="preserve">Verwarnung </t>
  </si>
  <si>
    <t xml:space="preserve">Sonstiges </t>
  </si>
  <si>
    <t>Altersspielklasse</t>
  </si>
  <si>
    <t>Antwort</t>
  </si>
  <si>
    <t>Bahnklassifizierung</t>
  </si>
  <si>
    <t>B</t>
  </si>
  <si>
    <t>C</t>
  </si>
  <si>
    <t>D</t>
  </si>
  <si>
    <t>Kategorie</t>
  </si>
  <si>
    <t>Senniorinnen</t>
  </si>
  <si>
    <t>Senioren</t>
  </si>
  <si>
    <t>Jugend-M</t>
  </si>
  <si>
    <t>Gemischt</t>
  </si>
  <si>
    <t>Jugend</t>
  </si>
  <si>
    <t xml:space="preserve">Name, Vorname </t>
  </si>
  <si>
    <t>Mustermann, Max</t>
  </si>
  <si>
    <t>Musterfrau, Paula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</si>
  <si>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</si>
  <si>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</si>
  <si>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</si>
  <si>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</si>
  <si>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</si>
  <si>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</si>
  <si>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</si>
  <si>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</si>
  <si>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</si>
  <si>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</si>
  <si>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</si>
  <si>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</si>
  <si>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</si>
  <si>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r>
      <t xml:space="preserve">       &lt; Ist in Outlook kein Account hinterlegt ist der </t>
    </r>
    <r>
      <rPr>
        <b/>
        <sz val="12"/>
        <rFont val="Arial"/>
        <family val="2"/>
      </rPr>
      <t xml:space="preserve">Emailversand aus dem </t>
    </r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</si>
  <si>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</si>
  <si>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</si>
  <si>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</si>
  <si>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</si>
  <si>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</si>
  <si>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</si>
  <si>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</si>
  <si>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</si>
  <si>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SKC Heimmannschaft</t>
  </si>
  <si>
    <t>KSV Gastmannschaft</t>
  </si>
  <si>
    <t>C:\Spielberichte\111111_Pokal_.xls</t>
  </si>
  <si>
    <t>ma-teichmann@gmx.de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</si>
</sst>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\+\ 0\ \-\ ;[Red]\-\ 0\ \+"/>
  </numFmts>
  <fonts count="1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9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Arial"/>
      <family val="2"/>
    </font>
    <font>
      <sz val="72"/>
      <name val="Arial"/>
      <family val="2"/>
    </font>
    <font>
      <b/>
      <sz val="4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36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9" fillId="35" borderId="1" applyNumberFormat="0" applyAlignment="0" applyProtection="0"/>
    <xf numFmtId="0" fontId="100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1" fillId="36" borderId="2" applyNumberFormat="0" applyAlignment="0" applyProtection="0"/>
    <xf numFmtId="0" fontId="10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104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5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106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41" borderId="9" applyNumberFormat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2" applyFont="1" applyFill="1" applyBorder="1" applyAlignment="1">
      <alignment vertical="center"/>
      <protection/>
    </xf>
    <xf numFmtId="0" fontId="7" fillId="5" borderId="10" xfId="72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2" applyFont="1" applyBorder="1" applyAlignment="1">
      <alignment horizontal="center" vertical="center" wrapText="1"/>
      <protection/>
    </xf>
    <xf numFmtId="0" fontId="6" fillId="0" borderId="0" xfId="72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2" applyFont="1">
      <alignment/>
      <protection/>
    </xf>
    <xf numFmtId="0" fontId="1" fillId="0" borderId="0" xfId="7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2" applyFont="1" applyFill="1">
      <alignment/>
      <protection/>
    </xf>
    <xf numFmtId="0" fontId="4" fillId="0" borderId="0" xfId="72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2" applyNumberFormat="1" applyFont="1" applyBorder="1" applyAlignment="1">
      <alignment horizontal="center" vertical="center"/>
      <protection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2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0" xfId="0" applyFill="1" applyAlignment="1">
      <alignment/>
    </xf>
    <xf numFmtId="0" fontId="11" fillId="44" borderId="13" xfId="72" applyFont="1" applyFill="1" applyBorder="1" applyAlignment="1" applyProtection="1">
      <alignment vertical="center"/>
      <protection/>
    </xf>
    <xf numFmtId="0" fontId="11" fillId="44" borderId="11" xfId="72" applyFont="1" applyFill="1" applyBorder="1" applyAlignment="1" applyProtection="1">
      <alignment vertical="center"/>
      <protection/>
    </xf>
    <xf numFmtId="0" fontId="11" fillId="44" borderId="13" xfId="0" applyFont="1" applyFill="1" applyBorder="1" applyAlignment="1">
      <alignment horizontal="center" vertical="center"/>
    </xf>
    <xf numFmtId="206" fontId="11" fillId="44" borderId="13" xfId="72" applyNumberFormat="1" applyFont="1" applyFill="1" applyBorder="1" applyAlignment="1" applyProtection="1">
      <alignment horizontal="center" vertical="center"/>
      <protection locked="0"/>
    </xf>
    <xf numFmtId="0" fontId="0" fillId="44" borderId="13" xfId="0" applyFont="1" applyFill="1" applyBorder="1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44" borderId="13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15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5" xfId="0" applyNumberForma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6" fontId="2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16" xfId="0" applyNumberFormat="1" applyFont="1" applyFill="1" applyBorder="1" applyAlignment="1">
      <alignment horizontal="right"/>
    </xf>
    <xf numFmtId="206" fontId="2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>
      <alignment horizontal="center"/>
    </xf>
    <xf numFmtId="214" fontId="20" fillId="0" borderId="21" xfId="0" applyNumberFormat="1" applyFont="1" applyFill="1" applyBorder="1" applyAlignment="1" applyProtection="1">
      <alignment horizontal="center" vertical="center"/>
      <protection/>
    </xf>
    <xf numFmtId="214" fontId="20" fillId="0" borderId="21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206" fontId="20" fillId="0" borderId="24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5" xfId="0" applyNumberFormat="1" applyFont="1" applyFill="1" applyBorder="1" applyAlignment="1">
      <alignment horizontal="right"/>
    </xf>
    <xf numFmtId="14" fontId="33" fillId="0" borderId="15" xfId="0" applyNumberFormat="1" applyFont="1" applyFill="1" applyBorder="1" applyAlignment="1">
      <alignment horizontal="right" vertical="center"/>
    </xf>
    <xf numFmtId="217" fontId="35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33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9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5" fontId="1" fillId="0" borderId="34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center"/>
      <protection locked="0"/>
    </xf>
    <xf numFmtId="217" fontId="51" fillId="0" borderId="0" xfId="0" applyNumberFormat="1" applyFont="1" applyFill="1" applyBorder="1" applyAlignment="1">
      <alignment horizontal="center" vertical="center"/>
    </xf>
    <xf numFmtId="217" fontId="51" fillId="0" borderId="0" xfId="0" applyNumberFormat="1" applyFont="1" applyFill="1" applyBorder="1" applyAlignment="1">
      <alignment horizontal="left" vertical="center"/>
    </xf>
    <xf numFmtId="0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55" fillId="42" borderId="0" xfId="0" applyFont="1" applyFill="1" applyAlignment="1">
      <alignment vertical="center"/>
    </xf>
    <xf numFmtId="0" fontId="60" fillId="42" borderId="0" xfId="0" applyFont="1" applyFill="1" applyAlignment="1">
      <alignment vertical="center"/>
    </xf>
    <xf numFmtId="0" fontId="60" fillId="42" borderId="0" xfId="0" applyFont="1" applyFill="1" applyAlignment="1">
      <alignment/>
    </xf>
    <xf numFmtId="0" fontId="57" fillId="13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17" xfId="0" applyFont="1" applyBorder="1" applyAlignment="1">
      <alignment horizontal="center"/>
    </xf>
    <xf numFmtId="0" fontId="20" fillId="0" borderId="22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5" fillId="0" borderId="0" xfId="0" applyNumberFormat="1" applyFont="1" applyAlignment="1">
      <alignment/>
    </xf>
    <xf numFmtId="0" fontId="60" fillId="42" borderId="0" xfId="0" applyNumberFormat="1" applyFont="1" applyFill="1" applyAlignment="1">
      <alignment vertical="center"/>
    </xf>
    <xf numFmtId="0" fontId="60" fillId="42" borderId="0" xfId="0" applyNumberFormat="1" applyFont="1" applyFill="1" applyAlignment="1">
      <alignment/>
    </xf>
    <xf numFmtId="0" fontId="55" fillId="42" borderId="0" xfId="0" applyNumberFormat="1" applyFont="1" applyFill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36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6" fillId="3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61" fillId="0" borderId="11" xfId="0" applyNumberFormat="1" applyFont="1" applyFill="1" applyBorder="1" applyAlignment="1">
      <alignment horizontal="center"/>
    </xf>
    <xf numFmtId="217" fontId="42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217" fontId="3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33" fillId="0" borderId="57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 applyProtection="1">
      <alignment/>
      <protection locked="0"/>
    </xf>
    <xf numFmtId="0" fontId="33" fillId="0" borderId="19" xfId="0" applyNumberFormat="1" applyFont="1" applyFill="1" applyBorder="1" applyAlignment="1">
      <alignment vertical="center"/>
    </xf>
    <xf numFmtId="0" fontId="65" fillId="0" borderId="0" xfId="0" applyNumberFormat="1" applyFont="1" applyFill="1" applyAlignment="1">
      <alignment/>
    </xf>
    <xf numFmtId="0" fontId="3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7" fillId="0" borderId="0" xfId="0" applyFont="1" applyBorder="1" applyAlignment="1" applyProtection="1">
      <alignment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1" fontId="3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06" fontId="4" fillId="43" borderId="10" xfId="72" applyNumberFormat="1" applyFont="1" applyFill="1" applyBorder="1" applyAlignment="1" applyProtection="1">
      <alignment horizontal="centerContinuous" vertical="center" shrinkToFit="1"/>
      <protection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/>
    </xf>
    <xf numFmtId="0" fontId="4" fillId="43" borderId="51" xfId="72" applyFont="1" applyFill="1" applyBorder="1" applyAlignment="1" applyProtection="1">
      <alignment horizontal="centerContinuous" vertical="center"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43" borderId="10" xfId="0" applyFont="1" applyFill="1" applyBorder="1" applyAlignment="1" applyProtection="1">
      <alignment horizontal="centerContinuous" vertical="center" shrinkToFit="1"/>
      <protection/>
    </xf>
    <xf numFmtId="0" fontId="26" fillId="43" borderId="11" xfId="0" applyFont="1" applyFill="1" applyBorder="1" applyAlignment="1" applyProtection="1">
      <alignment horizontal="left" vertical="center"/>
      <protection locked="0"/>
    </xf>
    <xf numFmtId="0" fontId="26" fillId="43" borderId="59" xfId="0" applyFont="1" applyFill="1" applyBorder="1" applyAlignment="1" applyProtection="1">
      <alignment horizontal="left" vertical="center"/>
      <protection locked="0"/>
    </xf>
    <xf numFmtId="0" fontId="13" fillId="43" borderId="10" xfId="0" applyFont="1" applyFill="1" applyBorder="1" applyAlignment="1" applyProtection="1">
      <alignment horizontal="centerContinuous"/>
      <protection/>
    </xf>
    <xf numFmtId="206" fontId="22" fillId="43" borderId="10" xfId="0" applyNumberFormat="1" applyFont="1" applyFill="1" applyBorder="1" applyAlignment="1" applyProtection="1">
      <alignment horizontal="centerContinuous" vertical="center"/>
      <protection/>
    </xf>
    <xf numFmtId="216" fontId="23" fillId="43" borderId="10" xfId="0" applyNumberFormat="1" applyFont="1" applyFill="1" applyBorder="1" applyAlignment="1" applyProtection="1">
      <alignment horizontal="centerContinuous"/>
      <protection/>
    </xf>
    <xf numFmtId="0" fontId="13" fillId="43" borderId="10" xfId="0" applyFont="1" applyFill="1" applyBorder="1" applyAlignment="1" applyProtection="1">
      <alignment horizontal="centerContinuous"/>
      <protection/>
    </xf>
    <xf numFmtId="0" fontId="23" fillId="43" borderId="51" xfId="0" applyFont="1" applyFill="1" applyBorder="1" applyAlignment="1" applyProtection="1">
      <alignment horizontal="centerContinuous"/>
      <protection/>
    </xf>
    <xf numFmtId="0" fontId="71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1" fontId="57" fillId="43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0" fillId="0" borderId="0" xfId="0" applyNumberFormat="1" applyFont="1" applyBorder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5" fillId="45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70" fillId="0" borderId="0" xfId="0" applyFont="1" applyAlignment="1">
      <alignment/>
    </xf>
    <xf numFmtId="0" fontId="0" fillId="4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33" fillId="0" borderId="60" xfId="0" applyNumberFormat="1" applyFont="1" applyFill="1" applyBorder="1" applyAlignment="1">
      <alignment/>
    </xf>
    <xf numFmtId="0" fontId="33" fillId="0" borderId="56" xfId="0" applyNumberFormat="1" applyFont="1" applyFill="1" applyBorder="1" applyAlignment="1">
      <alignment/>
    </xf>
    <xf numFmtId="0" fontId="0" fillId="0" borderId="56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33" fillId="0" borderId="61" xfId="0" applyNumberFormat="1" applyFont="1" applyFill="1" applyBorder="1" applyAlignment="1">
      <alignment/>
    </xf>
    <xf numFmtId="0" fontId="33" fillId="0" borderId="62" xfId="0" applyNumberFormat="1" applyFon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3" borderId="11" xfId="0" applyFont="1" applyFill="1" applyBorder="1" applyAlignment="1" applyProtection="1">
      <alignment vertical="center"/>
      <protection/>
    </xf>
    <xf numFmtId="0" fontId="11" fillId="3" borderId="11" xfId="0" applyFont="1" applyFill="1" applyBorder="1" applyAlignment="1">
      <alignment horizontal="center" vertical="center"/>
    </xf>
    <xf numFmtId="206" fontId="11" fillId="3" borderId="11" xfId="0" applyNumberFormat="1" applyFont="1" applyFill="1" applyBorder="1" applyAlignment="1" applyProtection="1">
      <alignment horizontal="center" vertical="center"/>
      <protection locked="0"/>
    </xf>
    <xf numFmtId="216" fontId="11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0" fillId="0" borderId="0" xfId="0" applyFont="1" applyAlignment="1">
      <alignment/>
    </xf>
    <xf numFmtId="0" fontId="36" fillId="0" borderId="0" xfId="0" applyFont="1" applyAlignment="1">
      <alignment vertical="center"/>
    </xf>
    <xf numFmtId="0" fontId="78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64" xfId="0" applyNumberFormat="1" applyFont="1" applyFill="1" applyBorder="1" applyAlignment="1">
      <alignment horizontal="center" vertical="distributed"/>
    </xf>
    <xf numFmtId="0" fontId="20" fillId="0" borderId="23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 vertical="distributed"/>
    </xf>
    <xf numFmtId="0" fontId="20" fillId="0" borderId="25" xfId="0" applyNumberFormat="1" applyFont="1" applyFill="1" applyBorder="1" applyAlignment="1">
      <alignment horizontal="center" vertical="distributed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17" fillId="0" borderId="56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/>
    </xf>
    <xf numFmtId="217" fontId="20" fillId="0" borderId="68" xfId="0" applyNumberFormat="1" applyFont="1" applyFill="1" applyBorder="1" applyAlignment="1">
      <alignment horizontal="center" vertical="center"/>
    </xf>
    <xf numFmtId="217" fontId="20" fillId="0" borderId="75" xfId="0" applyNumberFormat="1" applyFont="1" applyFill="1" applyBorder="1" applyAlignment="1">
      <alignment horizontal="center" vertical="center"/>
    </xf>
    <xf numFmtId="217" fontId="20" fillId="0" borderId="71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76" xfId="0" applyNumberFormat="1" applyFont="1" applyFill="1" applyBorder="1" applyAlignment="1">
      <alignment horizontal="center" vertical="distributed"/>
    </xf>
    <xf numFmtId="0" fontId="20" fillId="0" borderId="28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187" fontId="20" fillId="0" borderId="16" xfId="0" applyNumberFormat="1" applyFont="1" applyFill="1" applyBorder="1" applyAlignment="1" applyProtection="1">
      <alignment horizontal="left" vertical="top"/>
      <protection locked="0"/>
    </xf>
    <xf numFmtId="0" fontId="33" fillId="0" borderId="69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7" fillId="0" borderId="69" xfId="0" applyNumberFormat="1" applyFont="1" applyFill="1" applyBorder="1" applyAlignment="1" applyProtection="1">
      <alignment horizontal="right"/>
      <protection locked="0"/>
    </xf>
    <xf numFmtId="0" fontId="17" fillId="0" borderId="69" xfId="0" applyFont="1" applyBorder="1" applyAlignment="1">
      <alignment horizontal="right"/>
    </xf>
    <xf numFmtId="0" fontId="33" fillId="0" borderId="15" xfId="0" applyNumberFormat="1" applyFont="1" applyFill="1" applyBorder="1" applyAlignment="1">
      <alignment horizontal="left"/>
    </xf>
    <xf numFmtId="14" fontId="20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217" fontId="33" fillId="0" borderId="55" xfId="0" applyNumberFormat="1" applyFont="1" applyFill="1" applyBorder="1" applyAlignment="1">
      <alignment horizontal="center"/>
    </xf>
    <xf numFmtId="0" fontId="20" fillId="0" borderId="77" xfId="0" applyNumberFormat="1" applyFont="1" applyFill="1" applyBorder="1" applyAlignment="1">
      <alignment horizontal="center" vertical="distributed"/>
    </xf>
    <xf numFmtId="0" fontId="20" fillId="0" borderId="53" xfId="0" applyNumberFormat="1" applyFont="1" applyFill="1" applyBorder="1" applyAlignment="1">
      <alignment horizontal="center" vertical="distributed"/>
    </xf>
    <xf numFmtId="217" fontId="20" fillId="0" borderId="78" xfId="0" applyNumberFormat="1" applyFont="1" applyFill="1" applyBorder="1" applyAlignment="1">
      <alignment horizontal="center" vertical="center"/>
    </xf>
    <xf numFmtId="217" fontId="20" fillId="0" borderId="79" xfId="0" applyNumberFormat="1" applyFont="1" applyFill="1" applyBorder="1" applyAlignment="1">
      <alignment horizontal="center" vertical="center"/>
    </xf>
    <xf numFmtId="217" fontId="20" fillId="0" borderId="8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>
      <alignment horizontal="left"/>
    </xf>
    <xf numFmtId="22" fontId="33" fillId="0" borderId="16" xfId="0" applyNumberFormat="1" applyFont="1" applyFill="1" applyBorder="1" applyAlignment="1">
      <alignment horizontal="left"/>
    </xf>
    <xf numFmtId="0" fontId="15" fillId="0" borderId="69" xfId="0" applyNumberFormat="1" applyFont="1" applyFill="1" applyBorder="1" applyAlignment="1" applyProtection="1">
      <alignment horizontal="center"/>
      <protection locked="0"/>
    </xf>
    <xf numFmtId="0" fontId="0" fillId="0" borderId="69" xfId="0" applyNumberForma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33" fillId="0" borderId="69" xfId="0" applyNumberFormat="1" applyFont="1" applyFill="1" applyBorder="1" applyAlignment="1">
      <alignment horizontal="right"/>
    </xf>
    <xf numFmtId="0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Alignment="1">
      <alignment horizontal="right"/>
    </xf>
    <xf numFmtId="0" fontId="61" fillId="0" borderId="11" xfId="0" applyNumberFormat="1" applyFont="1" applyFill="1" applyBorder="1" applyAlignment="1">
      <alignment horizontal="center"/>
    </xf>
    <xf numFmtId="0" fontId="0" fillId="4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42" borderId="68" xfId="0" applyNumberFormat="1" applyFont="1" applyFill="1" applyBorder="1" applyAlignment="1">
      <alignment horizontal="center" vertical="center" wrapText="1"/>
    </xf>
    <xf numFmtId="0" fontId="0" fillId="42" borderId="69" xfId="0" applyNumberFormat="1" applyFont="1" applyFill="1" applyBorder="1" applyAlignment="1">
      <alignment horizontal="center" vertical="center" wrapText="1"/>
    </xf>
    <xf numFmtId="0" fontId="0" fillId="42" borderId="70" xfId="0" applyNumberFormat="1" applyFont="1" applyFill="1" applyBorder="1" applyAlignment="1">
      <alignment horizontal="center" vertical="center" wrapText="1"/>
    </xf>
    <xf numFmtId="0" fontId="0" fillId="42" borderId="73" xfId="0" applyNumberFormat="1" applyFont="1" applyFill="1" applyBorder="1" applyAlignment="1">
      <alignment horizontal="center" vertical="center" wrapText="1"/>
    </xf>
    <xf numFmtId="0" fontId="0" fillId="42" borderId="15" xfId="0" applyNumberFormat="1" applyFont="1" applyFill="1" applyBorder="1" applyAlignment="1">
      <alignment horizontal="center" vertical="center" wrapText="1"/>
    </xf>
    <xf numFmtId="0" fontId="0" fillId="42" borderId="74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/>
    </xf>
    <xf numFmtId="1" fontId="24" fillId="6" borderId="0" xfId="0" applyNumberFormat="1" applyFont="1" applyFill="1" applyAlignment="1" applyProtection="1">
      <alignment horizontal="center" vertical="center"/>
      <protection locked="0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1" fontId="0" fillId="0" borderId="81" xfId="0" applyNumberFormat="1" applyBorder="1" applyAlignment="1" applyProtection="1">
      <alignment horizontal="center" vertical="center"/>
      <protection locked="0"/>
    </xf>
    <xf numFmtId="1" fontId="0" fillId="0" borderId="82" xfId="0" applyNumberFormat="1" applyBorder="1" applyAlignment="1" applyProtection="1">
      <alignment horizontal="center" vertical="center"/>
      <protection locked="0"/>
    </xf>
    <xf numFmtId="14" fontId="37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/>
    </xf>
    <xf numFmtId="1" fontId="1" fillId="43" borderId="83" xfId="0" applyNumberFormat="1" applyFont="1" applyFill="1" applyBorder="1" applyAlignment="1" applyProtection="1">
      <alignment horizontal="center" vertical="center"/>
      <protection locked="0"/>
    </xf>
    <xf numFmtId="1" fontId="1" fillId="43" borderId="84" xfId="0" applyNumberFormat="1" applyFont="1" applyFill="1" applyBorder="1" applyAlignment="1" applyProtection="1">
      <alignment horizontal="center" vertical="center"/>
      <protection locked="0"/>
    </xf>
    <xf numFmtId="0" fontId="0" fillId="45" borderId="59" xfId="0" applyFont="1" applyFill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0" fontId="0" fillId="45" borderId="51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43" borderId="59" xfId="0" applyFill="1" applyBorder="1" applyAlignment="1" applyProtection="1">
      <alignment horizontal="left" vertical="center"/>
      <protection/>
    </xf>
    <xf numFmtId="0" fontId="0" fillId="43" borderId="51" xfId="0" applyFill="1" applyBorder="1" applyAlignment="1" applyProtection="1">
      <alignment horizontal="left" vertical="center"/>
      <protection/>
    </xf>
    <xf numFmtId="0" fontId="0" fillId="43" borderId="59" xfId="0" applyFont="1" applyFill="1" applyBorder="1" applyAlignment="1" applyProtection="1">
      <alignment horizontal="left" vertical="center"/>
      <protection locked="0"/>
    </xf>
    <xf numFmtId="0" fontId="0" fillId="43" borderId="51" xfId="0" applyFill="1" applyBorder="1" applyAlignment="1" applyProtection="1">
      <alignment horizontal="left" vertical="center"/>
      <protection locked="0"/>
    </xf>
    <xf numFmtId="0" fontId="55" fillId="13" borderId="0" xfId="0" applyFont="1" applyFill="1" applyAlignment="1">
      <alignment horizontal="center"/>
    </xf>
    <xf numFmtId="0" fontId="55" fillId="46" borderId="85" xfId="0" applyNumberFormat="1" applyFont="1" applyFill="1" applyBorder="1" applyAlignment="1">
      <alignment horizontal="center" vertical="center"/>
    </xf>
    <xf numFmtId="0" fontId="0" fillId="46" borderId="86" xfId="0" applyNumberFormat="1" applyFill="1" applyBorder="1" applyAlignment="1">
      <alignment horizontal="center" vertical="center"/>
    </xf>
    <xf numFmtId="0" fontId="0" fillId="46" borderId="13" xfId="0" applyNumberFormat="1" applyFill="1" applyBorder="1" applyAlignment="1">
      <alignment horizontal="center" vertical="center"/>
    </xf>
    <xf numFmtId="0" fontId="55" fillId="47" borderId="85" xfId="0" applyFont="1" applyFill="1" applyBorder="1" applyAlignment="1">
      <alignment horizontal="center" vertical="center"/>
    </xf>
    <xf numFmtId="0" fontId="55" fillId="47" borderId="86" xfId="0" applyFont="1" applyFill="1" applyBorder="1" applyAlignment="1">
      <alignment horizontal="center" vertical="center"/>
    </xf>
    <xf numFmtId="0" fontId="55" fillId="47" borderId="13" xfId="0" applyFont="1" applyFill="1" applyBorder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52" fillId="48" borderId="0" xfId="0" applyFont="1" applyFill="1" applyAlignment="1">
      <alignment horizontal="center" vertical="center"/>
    </xf>
    <xf numFmtId="0" fontId="53" fillId="4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5" fillId="44" borderId="85" xfId="0" applyNumberFormat="1" applyFont="1" applyFill="1" applyBorder="1" applyAlignment="1">
      <alignment horizontal="center" vertical="center"/>
    </xf>
    <xf numFmtId="0" fontId="55" fillId="44" borderId="86" xfId="0" applyNumberFormat="1" applyFont="1" applyFill="1" applyBorder="1" applyAlignment="1">
      <alignment horizontal="center" vertical="center"/>
    </xf>
    <xf numFmtId="0" fontId="55" fillId="44" borderId="13" xfId="0" applyNumberFormat="1" applyFont="1" applyFill="1" applyBorder="1" applyAlignment="1">
      <alignment horizontal="center" vertical="center"/>
    </xf>
    <xf numFmtId="0" fontId="55" fillId="42" borderId="86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46" borderId="0" xfId="0" applyFont="1" applyFill="1" applyBorder="1" applyAlignment="1">
      <alignment horizontal="center" vertical="center"/>
    </xf>
    <xf numFmtId="0" fontId="60" fillId="46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Standard_10 Spieltag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5">
    <dxf>
      <font>
        <b/>
        <i val="0"/>
        <color rgb="FFFF0000"/>
      </font>
      <fill>
        <patternFill>
          <bgColor rgb="FFFFFF00"/>
        </patternFill>
      </fill>
    </dxf>
    <dxf/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6</xdr:col>
      <xdr:colOff>0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47625"/>
          <a:ext cx="10763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0</xdr:colOff>
      <xdr:row>3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5934075" y="2000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748f476-8bd0-4182-811a-eacaa1d5f7b8}" type="TxLink">
            <a:rPr lang="en-US" cap="none" sz="1000" b="1" i="0" u="none" baseline="0">
              <a:solidFill>
                <a:srgbClr val="0000FF"/>
              </a:solidFill>
            </a:rPr>
            <a:t>KSV Gastmannschaft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97fb8e-5670-48ae-b499-4452fe10f7d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976de4-b751-4972-9ab1-2d391914ff5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434333-37e2-41a1-99bc-80b6ff589b6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791430e-2fca-4a2d-bd71-806ed986283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d32243-e229-418b-9316-767f0c26411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429ec7-5cc1-4a5d-bd15-01a773a9243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79170ca-3272-4870-922a-657a3db9350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771b81-0c61-44c2-8e3d-62308895805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35d8cb-e5f5-4d24-9ba4-25cb198b5521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ebc0bf-05d2-4bef-af8a-3a9076086a61}" type="TxLink">
            <a:rPr lang="en-US" cap="none" sz="1000" b="1" i="0" u="none" baseline="0">
              <a:solidFill>
                <a:srgbClr val="FF00FF"/>
              </a:solidFill>
            </a:rPr>
            <a:t>SKC 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b16a86-50c2-4944-9aa9-48fb0e6e702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98</xdr:col>
      <xdr:colOff>0</xdr:colOff>
      <xdr:row>74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6534150" y="49339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90</xdr:col>
      <xdr:colOff>0</xdr:colOff>
      <xdr:row>31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60007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87</xdr:col>
      <xdr:colOff>0</xdr:colOff>
      <xdr:row>37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5800725" y="24669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79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6467475" y="52673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105</xdr:col>
      <xdr:colOff>0</xdr:colOff>
      <xdr:row>67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7000875" y="4467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100</xdr:col>
      <xdr:colOff>0</xdr:colOff>
      <xdr:row>38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6667500" y="25336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cadf17a-b0a9-4aa9-b7ed-c967ee0b05af}" type="TxLink">
            <a:rPr lang="en-US" cap="none" sz="1800" b="1" i="0" u="none" baseline="0">
              <a:solidFill>
                <a:srgbClr val="0000FF"/>
              </a:solidFill>
            </a:rPr>
            <a:t>SKC 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45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6467475" y="30003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117</xdr:col>
      <xdr:colOff>0</xdr:colOff>
      <xdr:row>44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7800975" y="29337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Tienfen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showGridLines="0" workbookViewId="0" topLeftCell="A7">
      <selection activeCell="E4" sqref="E4"/>
    </sheetView>
  </sheetViews>
  <sheetFormatPr defaultColWidth="11.421875" defaultRowHeight="12.75"/>
  <cols>
    <col min="1" max="1" width="7.7109375" style="83" customWidth="1"/>
    <col min="2" max="2" width="4.8515625" style="83" customWidth="1"/>
    <col min="3" max="3" width="3.140625" style="83" customWidth="1"/>
    <col min="4" max="4" width="8.28125" style="83" customWidth="1"/>
    <col min="5" max="5" width="2.421875" style="83" customWidth="1"/>
    <col min="6" max="7" width="3.7109375" style="83" customWidth="1"/>
    <col min="8" max="8" width="0.5625" style="83" customWidth="1"/>
    <col min="9" max="12" width="3.7109375" style="83" customWidth="1"/>
    <col min="13" max="13" width="0.9921875" style="83" customWidth="1"/>
    <col min="14" max="14" width="3.7109375" style="83" customWidth="1"/>
    <col min="15" max="15" width="7.7109375" style="83" customWidth="1"/>
    <col min="16" max="16" width="4.8515625" style="83" customWidth="1"/>
    <col min="17" max="17" width="3.140625" style="83" customWidth="1"/>
    <col min="18" max="18" width="8.28125" style="83" customWidth="1"/>
    <col min="19" max="19" width="2.421875" style="83" customWidth="1"/>
    <col min="20" max="22" width="3.7109375" style="83" customWidth="1"/>
    <col min="23" max="23" width="0.5625" style="83" customWidth="1"/>
    <col min="24" max="24" width="3.7109375" style="83" customWidth="1"/>
    <col min="25" max="25" width="3.28125" style="83" customWidth="1"/>
    <col min="26" max="26" width="3.7109375" style="83" customWidth="1"/>
    <col min="27" max="16384" width="11.421875" style="83" customWidth="1"/>
  </cols>
  <sheetData>
    <row r="1" spans="11:30" ht="33" customHeight="1">
      <c r="K1" s="366"/>
      <c r="L1" s="366"/>
      <c r="M1" s="366"/>
      <c r="N1" s="366"/>
      <c r="O1" s="366"/>
      <c r="P1" s="233" t="s">
        <v>141</v>
      </c>
      <c r="Z1" s="247" t="s">
        <v>152</v>
      </c>
      <c r="AA1" s="388" t="s">
        <v>155</v>
      </c>
      <c r="AB1" s="389"/>
      <c r="AC1" s="389"/>
      <c r="AD1" s="389"/>
    </row>
    <row r="2" spans="5:30" ht="12.75">
      <c r="E2" s="91"/>
      <c r="F2" s="90"/>
      <c r="G2" s="90"/>
      <c r="H2" s="90"/>
      <c r="I2" s="90"/>
      <c r="J2" s="282"/>
      <c r="N2" s="354" t="s">
        <v>24</v>
      </c>
      <c r="O2" s="354"/>
      <c r="P2" s="349" t="str">
        <f>Grundeingaben!C3</f>
        <v>Thüringen</v>
      </c>
      <c r="Q2" s="349"/>
      <c r="R2" s="349"/>
      <c r="S2" s="350"/>
      <c r="T2" s="350"/>
      <c r="U2" s="350"/>
      <c r="V2" s="350"/>
      <c r="W2" s="350"/>
      <c r="X2" s="350"/>
      <c r="Y2" s="350"/>
      <c r="Z2" s="350"/>
      <c r="AA2" s="389"/>
      <c r="AB2" s="389"/>
      <c r="AC2" s="389"/>
      <c r="AD2" s="389"/>
    </row>
    <row r="3" spans="1:30" ht="12.75" customHeight="1">
      <c r="A3" s="209"/>
      <c r="B3" s="375"/>
      <c r="C3" s="375"/>
      <c r="E3" s="283" t="s">
        <v>164</v>
      </c>
      <c r="F3" s="284"/>
      <c r="G3" s="285"/>
      <c r="H3" s="285"/>
      <c r="I3" s="286"/>
      <c r="J3" s="236"/>
      <c r="K3" s="85"/>
      <c r="L3" s="85"/>
      <c r="M3" s="86"/>
      <c r="N3" s="116" t="s">
        <v>25</v>
      </c>
      <c r="O3" s="116"/>
      <c r="P3" s="345">
        <f>Grundeingaben!C4</f>
        <v>0</v>
      </c>
      <c r="Q3" s="346"/>
      <c r="R3" s="346"/>
      <c r="S3" s="84"/>
      <c r="T3" s="84"/>
      <c r="U3" s="121" t="s">
        <v>2</v>
      </c>
      <c r="V3" s="355"/>
      <c r="W3" s="356"/>
      <c r="X3" s="356"/>
      <c r="Y3" s="356"/>
      <c r="Z3" s="356"/>
      <c r="AA3" s="389"/>
      <c r="AB3" s="389"/>
      <c r="AC3" s="389"/>
      <c r="AD3" s="389"/>
    </row>
    <row r="4" spans="1:30" ht="12.75" customHeight="1">
      <c r="A4" s="209"/>
      <c r="B4" s="375"/>
      <c r="C4" s="375"/>
      <c r="E4" s="287" t="str">
        <f>Grundeingaben!C20</f>
        <v>Jugend</v>
      </c>
      <c r="F4" s="288"/>
      <c r="G4" s="289"/>
      <c r="H4" s="289"/>
      <c r="I4" s="290"/>
      <c r="J4" s="236"/>
      <c r="K4" s="89"/>
      <c r="L4" s="86"/>
      <c r="M4" s="86"/>
      <c r="N4" s="367" t="s">
        <v>26</v>
      </c>
      <c r="O4" s="367"/>
      <c r="P4" s="345">
        <f>Grundeingaben!C5</f>
        <v>0</v>
      </c>
      <c r="Q4" s="345"/>
      <c r="R4" s="345"/>
      <c r="S4" s="351"/>
      <c r="T4" s="351"/>
      <c r="U4" s="351"/>
      <c r="V4" s="351"/>
      <c r="W4" s="351"/>
      <c r="X4" s="351"/>
      <c r="Y4" s="351"/>
      <c r="Z4" s="351"/>
      <c r="AA4" s="389"/>
      <c r="AB4" s="389"/>
      <c r="AC4" s="389"/>
      <c r="AD4" s="389"/>
    </row>
    <row r="5" spans="1:29" ht="12.75" customHeight="1">
      <c r="A5" s="376"/>
      <c r="B5" s="377"/>
      <c r="C5" s="377"/>
      <c r="D5" s="377"/>
      <c r="E5" s="234"/>
      <c r="F5" s="234"/>
      <c r="G5" s="235"/>
      <c r="H5" s="235"/>
      <c r="I5" s="235"/>
      <c r="J5" s="236"/>
      <c r="K5" s="89"/>
      <c r="L5" s="86"/>
      <c r="M5" s="86"/>
      <c r="N5" s="368" t="s">
        <v>27</v>
      </c>
      <c r="O5" s="367"/>
      <c r="P5" s="347"/>
      <c r="Q5" s="347"/>
      <c r="R5" s="347"/>
      <c r="S5" s="84"/>
      <c r="T5" s="84"/>
      <c r="U5" s="120" t="s">
        <v>3</v>
      </c>
      <c r="V5" s="347"/>
      <c r="W5" s="347"/>
      <c r="X5" s="347"/>
      <c r="Y5" s="347"/>
      <c r="Z5" s="347"/>
      <c r="AA5" s="251"/>
      <c r="AB5" s="251"/>
      <c r="AC5" s="251"/>
    </row>
    <row r="6" spans="1:29" ht="12.75" customHeight="1">
      <c r="A6" s="377"/>
      <c r="B6" s="377"/>
      <c r="C6" s="377"/>
      <c r="D6" s="377"/>
      <c r="E6" s="209"/>
      <c r="F6" s="209"/>
      <c r="G6" s="86"/>
      <c r="H6" s="86"/>
      <c r="I6" s="86"/>
      <c r="J6" s="236"/>
      <c r="K6" s="89"/>
      <c r="L6" s="86"/>
      <c r="M6" s="86"/>
      <c r="N6" s="348"/>
      <c r="O6" s="348"/>
      <c r="P6" s="352" t="s">
        <v>153</v>
      </c>
      <c r="Q6" s="352"/>
      <c r="R6" s="352"/>
      <c r="S6" s="353"/>
      <c r="T6" s="353"/>
      <c r="U6" s="353"/>
      <c r="V6" s="353"/>
      <c r="W6" s="353"/>
      <c r="X6" s="353"/>
      <c r="Y6" s="353"/>
      <c r="Z6" s="353"/>
      <c r="AA6" s="251"/>
      <c r="AB6" s="251"/>
      <c r="AC6" s="251"/>
    </row>
    <row r="7" spans="1:29" ht="12.75">
      <c r="A7" s="377"/>
      <c r="B7" s="377"/>
      <c r="C7" s="377"/>
      <c r="D7" s="377"/>
      <c r="L7" s="396" t="s">
        <v>125</v>
      </c>
      <c r="M7" s="396"/>
      <c r="N7" s="396"/>
      <c r="O7" s="92"/>
      <c r="P7" s="92"/>
      <c r="U7" s="86"/>
      <c r="V7" s="86"/>
      <c r="W7" s="86"/>
      <c r="X7" s="221"/>
      <c r="Y7" s="222"/>
      <c r="AA7" s="251"/>
      <c r="AB7" s="251"/>
      <c r="AC7" s="251"/>
    </row>
    <row r="8" spans="1:28" ht="12.75" customHeight="1">
      <c r="A8" s="93"/>
      <c r="B8" s="84"/>
      <c r="C8" s="94" t="s">
        <v>4</v>
      </c>
      <c r="D8" s="329" t="str">
        <f>'MANNSCHAFTEN+SPIELER'!O3</f>
        <v>SKC Heimmannschaft</v>
      </c>
      <c r="E8" s="329"/>
      <c r="F8" s="329"/>
      <c r="G8" s="329"/>
      <c r="H8" s="329"/>
      <c r="I8" s="329"/>
      <c r="J8" s="329"/>
      <c r="K8" s="329"/>
      <c r="L8" s="397">
        <f>Grundeingaben!C8</f>
        <v>0</v>
      </c>
      <c r="M8" s="398"/>
      <c r="N8" s="398"/>
      <c r="O8" s="93"/>
      <c r="P8" s="95"/>
      <c r="Q8" s="94" t="s">
        <v>5</v>
      </c>
      <c r="R8" s="329" t="str">
        <f>IF(übertrag!H2,VLOOKUP(übertrag!H2,Gastmannschaft,2,),"")</f>
        <v>KSV Gastmannschaft</v>
      </c>
      <c r="S8" s="329"/>
      <c r="T8" s="329"/>
      <c r="U8" s="329"/>
      <c r="V8" s="329"/>
      <c r="W8" s="329"/>
      <c r="X8" s="329"/>
      <c r="Y8" s="329"/>
      <c r="Z8" s="96"/>
      <c r="AA8" s="250"/>
      <c r="AB8" s="250"/>
    </row>
    <row r="9" spans="27:28" ht="4.5" customHeight="1">
      <c r="AA9" s="250"/>
      <c r="AB9" s="250"/>
    </row>
    <row r="10" spans="1:28" ht="9" customHeight="1">
      <c r="A10" s="188" t="s">
        <v>47</v>
      </c>
      <c r="B10" s="309" t="s">
        <v>75</v>
      </c>
      <c r="C10" s="325"/>
      <c r="D10" s="310"/>
      <c r="E10" s="190" t="s">
        <v>48</v>
      </c>
      <c r="F10" s="190" t="s">
        <v>49</v>
      </c>
      <c r="G10" s="190" t="s">
        <v>30</v>
      </c>
      <c r="H10" s="309" t="s">
        <v>63</v>
      </c>
      <c r="I10" s="310"/>
      <c r="J10" s="189" t="s">
        <v>69</v>
      </c>
      <c r="K10" s="214" t="s">
        <v>50</v>
      </c>
      <c r="L10" s="316"/>
      <c r="M10" s="317"/>
      <c r="N10" s="318"/>
      <c r="O10" s="188" t="s">
        <v>47</v>
      </c>
      <c r="P10" s="309" t="s">
        <v>75</v>
      </c>
      <c r="Q10" s="325"/>
      <c r="R10" s="310"/>
      <c r="S10" s="190" t="s">
        <v>48</v>
      </c>
      <c r="T10" s="190" t="s">
        <v>49</v>
      </c>
      <c r="U10" s="190" t="s">
        <v>30</v>
      </c>
      <c r="V10" s="309" t="s">
        <v>63</v>
      </c>
      <c r="W10" s="310"/>
      <c r="X10" s="189" t="s">
        <v>69</v>
      </c>
      <c r="Y10" s="214" t="s">
        <v>50</v>
      </c>
      <c r="Z10" s="224"/>
      <c r="AA10" s="250"/>
      <c r="AB10" s="250"/>
    </row>
    <row r="11" spans="1:28" ht="12.75" customHeight="1">
      <c r="A11" s="114">
        <f>übertrag!O16</f>
        <v>2</v>
      </c>
      <c r="B11" s="319" t="str">
        <f>übertrag!Z2</f>
        <v>Musterfrau, Paula</v>
      </c>
      <c r="C11" s="320"/>
      <c r="D11" s="321"/>
      <c r="E11" s="117">
        <f>IF(Einzelergebnisse!A5=0,"",Einzelergebnisse!E5)</f>
        <v>0</v>
      </c>
      <c r="F11" s="117">
        <f>IF(Einzelergebnisse!C5=0,"",Einzelergebnisse!C5)</f>
      </c>
      <c r="G11" s="117">
        <f>IF(Einzelergebnisse!D5=0,"",Einzelergebnisse!D5)</f>
      </c>
      <c r="H11" s="305">
        <f>IF(Einzelergebnisse!F5=0,"",Einzelergebnisse!F5)</f>
      </c>
      <c r="I11" s="306"/>
      <c r="J11" s="187">
        <f>IF(Einzelergebnisse!A5=0,"",IF(H11="",0,IF(H11=V11,0.5,IF(H11&gt;V11,1,0))))</f>
        <v>0</v>
      </c>
      <c r="K11" s="330">
        <f>IF(Einzelergebnisse!A5=0,"",IF(H11="",0,IF(J16&amp;H16=X16&amp;V16,0.5,IF(J16&amp;H16&gt;X16&amp;V16,1,IF(J16&gt;X16,1,0)))))</f>
        <v>0</v>
      </c>
      <c r="L11" s="225"/>
      <c r="M11" s="97"/>
      <c r="N11" s="98"/>
      <c r="O11" s="114">
        <f>IF(übertrag!O2="",übertrag!P2,übertrag!O2)</f>
        <v>1</v>
      </c>
      <c r="P11" s="334" t="str">
        <f>IF(übertrag!K2="",übertrag!L2,übertrag!K2)</f>
        <v>Mustermann, Max</v>
      </c>
      <c r="Q11" s="334"/>
      <c r="R11" s="335"/>
      <c r="S11" s="117">
        <f>IF(Einzelergebnisse!H5=0,"",Einzelergebnisse!L5)</f>
        <v>0</v>
      </c>
      <c r="T11" s="117">
        <f>IF(Einzelergebnisse!J5=0,"",Einzelergebnisse!J5)</f>
      </c>
      <c r="U11" s="117">
        <f>IF(Einzelergebnisse!K5=0,"",Einzelergebnisse!K5)</f>
      </c>
      <c r="V11" s="305">
        <f>IF(Einzelergebnisse!M5=0,"",Einzelergebnisse!M5)</f>
      </c>
      <c r="W11" s="306"/>
      <c r="X11" s="187">
        <f>IF(Einzelergebnisse!H5=0,"",IF(V11="",0,IF(V11=H11,0.5,IF(V11&gt;H11,1,0))))</f>
        <v>0</v>
      </c>
      <c r="Y11" s="330">
        <f>IF(Einzelergebnisse!H5=0,"",IF(V11="",0,IF(X16&amp;V16=J16&amp;H16,0.5,IF(X16&amp;V16&gt;J16&amp;H16,1,IF(X16&gt;J16,1,0)))))</f>
        <v>0</v>
      </c>
      <c r="Z11" s="230"/>
      <c r="AA11" s="250"/>
      <c r="AB11" s="250"/>
    </row>
    <row r="12" spans="1:28" ht="12.75" customHeight="1">
      <c r="A12" s="112">
        <f>übertrag!M16</f>
        <v>28313</v>
      </c>
      <c r="B12" s="326"/>
      <c r="C12" s="327"/>
      <c r="D12" s="328"/>
      <c r="E12" s="117">
        <f>IF(Einzelergebnisse!A5=0,"",Einzelergebnisse!E6)</f>
        <v>0</v>
      </c>
      <c r="F12" s="117">
        <f>IF(Einzelergebnisse!C6=0,"",Einzelergebnisse!C6)</f>
      </c>
      <c r="G12" s="117">
        <f>IF(Einzelergebnisse!D6=0,"",Einzelergebnisse!D6)</f>
      </c>
      <c r="H12" s="305">
        <f>IF(Einzelergebnisse!F6=0,"",Einzelergebnisse!F6)</f>
      </c>
      <c r="I12" s="306"/>
      <c r="J12" s="187">
        <f>IF(Einzelergebnisse!A5=0,"",IF(H12="",0,IF(H12=V12,0.5,IF(H12&gt;V12,1,0))))</f>
        <v>0</v>
      </c>
      <c r="K12" s="331"/>
      <c r="L12" s="225"/>
      <c r="M12" s="97"/>
      <c r="N12" s="98"/>
      <c r="O12" s="112">
        <f>IF(übertrag!M2="",übertrag!N2,übertrag!M2)</f>
        <v>24264</v>
      </c>
      <c r="P12" s="358"/>
      <c r="Q12" s="358"/>
      <c r="R12" s="359"/>
      <c r="S12" s="117">
        <f>IF(Einzelergebnisse!H5=0,"",Einzelergebnisse!L6)</f>
        <v>0</v>
      </c>
      <c r="T12" s="117">
        <f>IF(Einzelergebnisse!J6=0,"",Einzelergebnisse!J6)</f>
      </c>
      <c r="U12" s="117">
        <f>IF(Einzelergebnisse!K6=0,"",Einzelergebnisse!K6)</f>
      </c>
      <c r="V12" s="305">
        <f>IF(Einzelergebnisse!M6=0,"",Einzelergebnisse!M6)</f>
      </c>
      <c r="W12" s="306"/>
      <c r="X12" s="187">
        <f>IF(Einzelergebnisse!H5=0,"",IF(V12="",0,IF(V12=H12,0.5,IF(V12&gt;H12,1,0))))</f>
        <v>0</v>
      </c>
      <c r="Y12" s="331"/>
      <c r="Z12" s="230"/>
      <c r="AA12" s="250"/>
      <c r="AB12" s="250"/>
    </row>
    <row r="13" spans="1:27" ht="9" customHeight="1">
      <c r="A13" s="192" t="s">
        <v>47</v>
      </c>
      <c r="B13" s="313" t="s">
        <v>76</v>
      </c>
      <c r="C13" s="314"/>
      <c r="D13" s="315"/>
      <c r="E13" s="117"/>
      <c r="F13" s="117"/>
      <c r="G13" s="117"/>
      <c r="H13" s="339"/>
      <c r="I13" s="340"/>
      <c r="J13" s="187"/>
      <c r="K13" s="331"/>
      <c r="L13" s="225"/>
      <c r="M13" s="97"/>
      <c r="N13" s="98"/>
      <c r="O13" s="192" t="s">
        <v>47</v>
      </c>
      <c r="P13" s="313" t="s">
        <v>76</v>
      </c>
      <c r="Q13" s="314"/>
      <c r="R13" s="315"/>
      <c r="S13" s="117"/>
      <c r="T13" s="117"/>
      <c r="U13" s="117"/>
      <c r="V13" s="311"/>
      <c r="W13" s="312"/>
      <c r="X13" s="187"/>
      <c r="Y13" s="331"/>
      <c r="Z13" s="230"/>
      <c r="AA13" s="86"/>
    </row>
    <row r="14" spans="1:27" ht="12.75" customHeight="1">
      <c r="A14" s="115">
        <f>übertrag!O23</f>
        <v>0</v>
      </c>
      <c r="B14" s="319">
        <f>übertrag!Z9</f>
        <v>0</v>
      </c>
      <c r="C14" s="320"/>
      <c r="D14" s="321"/>
      <c r="E14" s="117">
        <f>IF(Einzelergebnisse!A5=0,"",Einzelergebnisse!E7)</f>
        <v>0</v>
      </c>
      <c r="F14" s="117">
        <f>IF(Einzelergebnisse!C7=0,"",Einzelergebnisse!C7)</f>
      </c>
      <c r="G14" s="117">
        <f>IF(Einzelergebnisse!D7=0,"",Einzelergebnisse!D7)</f>
      </c>
      <c r="H14" s="305">
        <f>IF(Einzelergebnisse!F7=0,"",Einzelergebnisse!F7)</f>
      </c>
      <c r="I14" s="306"/>
      <c r="J14" s="187">
        <f>IF(Einzelergebnisse!A5=0,"",IF(H14="",0,IF(H14=V14,0.5,IF(H14&gt;V14,1,0))))</f>
        <v>0</v>
      </c>
      <c r="K14" s="331"/>
      <c r="L14" s="225"/>
      <c r="M14" s="97"/>
      <c r="N14" s="98"/>
      <c r="O14" s="114">
        <f>IF(übertrag!O8="",übertrag!P8,übertrag!O8)</f>
        <v>0</v>
      </c>
      <c r="P14" s="334">
        <f>IF(übertrag!K8="",übertrag!L8,übertrag!K8)</f>
        <v>0</v>
      </c>
      <c r="Q14" s="334"/>
      <c r="R14" s="335"/>
      <c r="S14" s="117">
        <f>IF(Einzelergebnisse!H5=0,"",Einzelergebnisse!L7)</f>
        <v>0</v>
      </c>
      <c r="T14" s="117">
        <f>IF(Einzelergebnisse!J7=0,"",Einzelergebnisse!J7)</f>
      </c>
      <c r="U14" s="117">
        <f>IF(Einzelergebnisse!K7=0,"",Einzelergebnisse!K7)</f>
      </c>
      <c r="V14" s="305">
        <f>IF(Einzelergebnisse!M7=0,"",Einzelergebnisse!M7)</f>
      </c>
      <c r="W14" s="306"/>
      <c r="X14" s="187">
        <f>IF(Einzelergebnisse!H5=0,"",IF(V14="",0,IF(V14=H14,0.5,IF(V14&gt;H14,1,0))))</f>
        <v>0</v>
      </c>
      <c r="Y14" s="331"/>
      <c r="Z14" s="230"/>
      <c r="AA14" s="86"/>
    </row>
    <row r="15" spans="1:27" ht="12.75" customHeight="1">
      <c r="A15" s="118">
        <f>übertrag!M23</f>
        <v>0</v>
      </c>
      <c r="B15" s="322"/>
      <c r="C15" s="323"/>
      <c r="D15" s="324"/>
      <c r="E15" s="117">
        <f>IF(Einzelergebnisse!A5=0,"",Einzelergebnisse!E8)</f>
        <v>0</v>
      </c>
      <c r="F15" s="117">
        <f>IF(Einzelergebnisse!C8=0,"",Einzelergebnisse!C8)</f>
      </c>
      <c r="G15" s="117">
        <f>IF(Einzelergebnisse!D8=0,"",Einzelergebnisse!D8)</f>
      </c>
      <c r="H15" s="341">
        <f>IF(Einzelergebnisse!F8=0,"",Einzelergebnisse!F8)</f>
      </c>
      <c r="I15" s="342"/>
      <c r="J15" s="187">
        <f>IF(Einzelergebnisse!A5=0,"",IF(H15="",0,IF(H15=V15,0.5,IF(H15&gt;V15,1,0))))</f>
        <v>0</v>
      </c>
      <c r="K15" s="332"/>
      <c r="L15" s="225"/>
      <c r="M15" s="97"/>
      <c r="N15" s="98"/>
      <c r="O15" s="99">
        <f>IF(übertrag!M8="",übertrag!N8,übertrag!M8)</f>
        <v>0</v>
      </c>
      <c r="P15" s="337"/>
      <c r="Q15" s="337"/>
      <c r="R15" s="338"/>
      <c r="S15" s="117">
        <f>IF(Einzelergebnisse!H5=0,"",Einzelergebnisse!L8)</f>
        <v>0</v>
      </c>
      <c r="T15" s="117">
        <f>IF(Einzelergebnisse!J8=0,"",Einzelergebnisse!J8)</f>
      </c>
      <c r="U15" s="117">
        <f>IF(Einzelergebnisse!K8=0,"",Einzelergebnisse!K8)</f>
      </c>
      <c r="V15" s="341">
        <f>IF(Einzelergebnisse!M8=0,"",Einzelergebnisse!M8)</f>
      </c>
      <c r="W15" s="342"/>
      <c r="X15" s="187">
        <f>IF(Einzelergebnisse!H5=0,"",IF(V15="",0,IF(V15=H15,0.5,IF(V15&gt;H15,1,0))))</f>
        <v>0</v>
      </c>
      <c r="Y15" s="332"/>
      <c r="Z15" s="230"/>
      <c r="AA15" s="86"/>
    </row>
    <row r="16" spans="1:27" ht="12.75" customHeight="1">
      <c r="A16" s="100"/>
      <c r="B16" s="98"/>
      <c r="C16" s="98"/>
      <c r="D16" s="98"/>
      <c r="E16" s="134">
        <f>IF(Einzelergebnisse!A5=0,"",SUM(E11:E15))</f>
        <v>0</v>
      </c>
      <c r="F16" s="133">
        <f>IF(Einzelergebnisse!A5=0,"",SUM(F11:F15))</f>
        <v>0</v>
      </c>
      <c r="G16" s="134">
        <f>IF(Einzelergebnisse!A5=0,"",SUM(G11:G15))</f>
        <v>0</v>
      </c>
      <c r="H16" s="343">
        <f>IF(Einzelergebnisse!A5=0,"",SUM(H11:H15))</f>
        <v>0</v>
      </c>
      <c r="I16" s="344"/>
      <c r="J16" s="134">
        <f>IF(Einzelergebnisse!A5=0,"",SUM(J11:J12,J14:J15))</f>
        <v>0</v>
      </c>
      <c r="K16" s="223"/>
      <c r="L16" s="226"/>
      <c r="M16" s="98"/>
      <c r="N16" s="98"/>
      <c r="O16" s="100"/>
      <c r="P16" s="101"/>
      <c r="Q16" s="101"/>
      <c r="R16" s="101"/>
      <c r="S16" s="134">
        <f>IF(Einzelergebnisse!H5=0,"",SUM(S11,S12,S14,S15))</f>
        <v>0</v>
      </c>
      <c r="T16" s="133">
        <f>IF(Einzelergebnisse!H5=0,"",SUM(T11,T12,T14,T15))</f>
        <v>0</v>
      </c>
      <c r="U16" s="134">
        <f>IF(Einzelergebnisse!H5=0,"",SUM(U11,U12,U14,U15))</f>
        <v>0</v>
      </c>
      <c r="V16" s="343">
        <f>IF(Einzelergebnisse!H5=0,"",SUM(V11,V12,V14,V15))</f>
        <v>0</v>
      </c>
      <c r="W16" s="344"/>
      <c r="X16" s="134">
        <f>IF(Einzelergebnisse!H5=0,"",SUM(X11:X12,X14:X15))</f>
        <v>0</v>
      </c>
      <c r="Y16" s="223"/>
      <c r="Z16" s="231"/>
      <c r="AA16" s="86"/>
    </row>
    <row r="17" spans="1:27" ht="9" customHeight="1">
      <c r="A17" s="188" t="s">
        <v>47</v>
      </c>
      <c r="B17" s="309" t="s">
        <v>75</v>
      </c>
      <c r="C17" s="325"/>
      <c r="D17" s="310"/>
      <c r="E17" s="190" t="s">
        <v>48</v>
      </c>
      <c r="F17" s="190" t="s">
        <v>49</v>
      </c>
      <c r="G17" s="190" t="s">
        <v>30</v>
      </c>
      <c r="H17" s="309" t="s">
        <v>63</v>
      </c>
      <c r="I17" s="310"/>
      <c r="J17" s="189" t="s">
        <v>69</v>
      </c>
      <c r="K17" s="214" t="s">
        <v>50</v>
      </c>
      <c r="L17" s="224"/>
      <c r="M17" s="72"/>
      <c r="N17" s="101"/>
      <c r="O17" s="188" t="s">
        <v>47</v>
      </c>
      <c r="P17" s="309" t="s">
        <v>75</v>
      </c>
      <c r="Q17" s="325"/>
      <c r="R17" s="310"/>
      <c r="S17" s="190" t="s">
        <v>48</v>
      </c>
      <c r="T17" s="190" t="s">
        <v>49</v>
      </c>
      <c r="U17" s="190" t="s">
        <v>30</v>
      </c>
      <c r="V17" s="309" t="s">
        <v>63</v>
      </c>
      <c r="W17" s="310"/>
      <c r="X17" s="189" t="s">
        <v>69</v>
      </c>
      <c r="Y17" s="214" t="s">
        <v>50</v>
      </c>
      <c r="Z17" s="230"/>
      <c r="AA17" s="86"/>
    </row>
    <row r="18" spans="1:27" ht="12.75" customHeight="1">
      <c r="A18" s="114">
        <f>übertrag!O17</f>
        <v>0</v>
      </c>
      <c r="B18" s="319">
        <f>übertrag!Z3</f>
        <v>0</v>
      </c>
      <c r="C18" s="320"/>
      <c r="D18" s="321"/>
      <c r="E18" s="117">
        <f>IF(Einzelergebnisse!A13=0,"",Einzelergebnisse!E13)</f>
      </c>
      <c r="F18" s="117">
        <f>IF(Einzelergebnisse!C13=0,"",Einzelergebnisse!C13)</f>
      </c>
      <c r="G18" s="117">
        <f>IF(Einzelergebnisse!D13=0,"",Einzelergebnisse!D13)</f>
      </c>
      <c r="H18" s="305">
        <f>IF(Einzelergebnisse!F13=0,"",Einzelergebnisse!F13)</f>
      </c>
      <c r="I18" s="306"/>
      <c r="J18" s="187">
        <f>IF(Einzelergebnisse!A13=0,"",IF(H18="",0,IF(H18=V18,0.5,IF(H18&gt;V18,1,0))))</f>
      </c>
      <c r="K18" s="330">
        <f>IF(Einzelergebnisse!A13=0,"",IF(H18="",0,IF(J23&amp;H23=X23&amp;V23,0.5,IF(J23&amp;H23&gt;X23&amp;V23,1,IF(J23&gt;X23,1,0)))))</f>
      </c>
      <c r="L18" s="225"/>
      <c r="M18" s="97"/>
      <c r="N18" s="101"/>
      <c r="O18" s="114">
        <f>IF(übertrag!O3="",übertrag!P3,übertrag!O3)</f>
        <v>0</v>
      </c>
      <c r="P18" s="333">
        <f>IF(übertrag!K3="",übertrag!L3,übertrag!K3)</f>
        <v>0</v>
      </c>
      <c r="Q18" s="334"/>
      <c r="R18" s="335"/>
      <c r="S18" s="117">
        <f>IF(Einzelergebnisse!H13=0,"",Einzelergebnisse!L13)</f>
      </c>
      <c r="T18" s="117">
        <f>IF(Einzelergebnisse!J13=0,"",Einzelergebnisse!J13)</f>
      </c>
      <c r="U18" s="117">
        <f>IF(Einzelergebnisse!K13=0,"",Einzelergebnisse!K13)</f>
      </c>
      <c r="V18" s="305">
        <f>IF(Einzelergebnisse!M13=0,"",Einzelergebnisse!M13)</f>
      </c>
      <c r="W18" s="306"/>
      <c r="X18" s="187">
        <f>IF(Einzelergebnisse!H13=0,"",IF(V18="",0,IF(V18=H18,0.5,IF(V18&gt;H18,1,0))))</f>
      </c>
      <c r="Y18" s="330">
        <f>IF(Einzelergebnisse!H13=0,"",IF(V18="",0,IF(X23&amp;V23=J23&amp;H23,0.5,IF(X23&amp;V23&gt;J23&amp;H23,1,IF(X23&gt;J23,1,0)))))</f>
      </c>
      <c r="Z18" s="230"/>
      <c r="AA18" s="86"/>
    </row>
    <row r="19" spans="1:27" ht="12.75" customHeight="1">
      <c r="A19" s="102">
        <f>übertrag!M17</f>
        <v>0</v>
      </c>
      <c r="B19" s="326"/>
      <c r="C19" s="327"/>
      <c r="D19" s="328"/>
      <c r="E19" s="117">
        <f>IF(Einzelergebnisse!A13=0,"",Einzelergebnisse!E14)</f>
      </c>
      <c r="F19" s="117">
        <f>IF(Einzelergebnisse!C14=0,"",Einzelergebnisse!C14)</f>
      </c>
      <c r="G19" s="117">
        <f>IF(Einzelergebnisse!D14=0,"",Einzelergebnisse!D14)</f>
      </c>
      <c r="H19" s="305">
        <f>IF(Einzelergebnisse!F14=0,"",Einzelergebnisse!F14)</f>
      </c>
      <c r="I19" s="306"/>
      <c r="J19" s="187">
        <f>IF(Einzelergebnisse!A13=0,"",IF(H19="",0,IF(H19=V19,0.5,IF(H19&gt;V19,1,0))))</f>
      </c>
      <c r="K19" s="331"/>
      <c r="L19" s="225"/>
      <c r="M19" s="97"/>
      <c r="N19" s="101"/>
      <c r="O19" s="112">
        <f>IF(übertrag!M3="",übertrag!N3,übertrag!M3)</f>
        <v>0</v>
      </c>
      <c r="P19" s="357"/>
      <c r="Q19" s="358"/>
      <c r="R19" s="359"/>
      <c r="S19" s="117">
        <f>IF(Einzelergebnisse!H13=0,"",Einzelergebnisse!L14)</f>
      </c>
      <c r="T19" s="117">
        <f>IF(Einzelergebnisse!J14=0,"",Einzelergebnisse!J14)</f>
      </c>
      <c r="U19" s="117">
        <f>IF(Einzelergebnisse!K14=0,"",Einzelergebnisse!K14)</f>
      </c>
      <c r="V19" s="305">
        <f>IF(Einzelergebnisse!M14=0,"",Einzelergebnisse!M14)</f>
      </c>
      <c r="W19" s="306"/>
      <c r="X19" s="187">
        <f>IF(Einzelergebnisse!H13=0,"",IF(V19="",0,IF(V19=H19,0.5,IF(V19&gt;H19,1,0))))</f>
      </c>
      <c r="Y19" s="331"/>
      <c r="Z19" s="230"/>
      <c r="AA19" s="86"/>
    </row>
    <row r="20" spans="1:27" ht="9" customHeight="1">
      <c r="A20" s="192" t="s">
        <v>47</v>
      </c>
      <c r="B20" s="313" t="s">
        <v>76</v>
      </c>
      <c r="C20" s="314"/>
      <c r="D20" s="315"/>
      <c r="E20" s="117"/>
      <c r="F20" s="117"/>
      <c r="G20" s="117"/>
      <c r="H20" s="311"/>
      <c r="I20" s="312"/>
      <c r="J20" s="187"/>
      <c r="K20" s="331"/>
      <c r="L20" s="225"/>
      <c r="M20" s="97"/>
      <c r="N20" s="101"/>
      <c r="O20" s="192" t="s">
        <v>47</v>
      </c>
      <c r="P20" s="313" t="s">
        <v>76</v>
      </c>
      <c r="Q20" s="314"/>
      <c r="R20" s="315"/>
      <c r="S20" s="117"/>
      <c r="T20" s="117"/>
      <c r="U20" s="117"/>
      <c r="V20" s="311"/>
      <c r="W20" s="312"/>
      <c r="X20" s="187"/>
      <c r="Y20" s="331"/>
      <c r="Z20" s="230"/>
      <c r="AA20" s="86"/>
    </row>
    <row r="21" spans="1:27" ht="12.75" customHeight="1">
      <c r="A21" s="115">
        <f>übertrag!O24</f>
        <v>0</v>
      </c>
      <c r="B21" s="319">
        <f>übertrag!Z10</f>
        <v>0</v>
      </c>
      <c r="C21" s="320"/>
      <c r="D21" s="321"/>
      <c r="E21" s="117">
        <f>IF(Einzelergebnisse!A13=0,"",Einzelergebnisse!E15)</f>
      </c>
      <c r="F21" s="117">
        <f>IF(Einzelergebnisse!C15=0,"",Einzelergebnisse!C15)</f>
      </c>
      <c r="G21" s="117">
        <f>IF(Einzelergebnisse!D15=0,"",Einzelergebnisse!D15)</f>
      </c>
      <c r="H21" s="305">
        <f>IF(Einzelergebnisse!F15=0,"",Einzelergebnisse!F15)</f>
      </c>
      <c r="I21" s="306"/>
      <c r="J21" s="187">
        <f>IF(Einzelergebnisse!A13=0,"",IF(H21="",0,IF(H21=V21,0.5,IF(H21&gt;V21,1,0))))</f>
      </c>
      <c r="K21" s="331"/>
      <c r="L21" s="225"/>
      <c r="M21" s="97"/>
      <c r="N21" s="101"/>
      <c r="O21" s="114">
        <f>IF(übertrag!O9="",übertrag!P9,übertrag!O9)</f>
        <v>0</v>
      </c>
      <c r="P21" s="333">
        <f>IF(übertrag!K9="",übertrag!L9,übertrag!K9)</f>
        <v>0</v>
      </c>
      <c r="Q21" s="334"/>
      <c r="R21" s="335"/>
      <c r="S21" s="117">
        <f>IF(Einzelergebnisse!H13=0,"",Einzelergebnisse!L15)</f>
      </c>
      <c r="T21" s="117">
        <f>IF(Einzelergebnisse!J15=0,"",Einzelergebnisse!J15)</f>
      </c>
      <c r="U21" s="117">
        <f>IF(Einzelergebnisse!K15=0,"",Einzelergebnisse!K15)</f>
      </c>
      <c r="V21" s="305">
        <f>IF(Einzelergebnisse!M15=0,"",Einzelergebnisse!M15)</f>
      </c>
      <c r="W21" s="306"/>
      <c r="X21" s="187">
        <f>IF(Einzelergebnisse!H13=0,"",IF(V21="",0,IF(V21=H21,0.5,IF(V21&gt;H21,1,0))))</f>
      </c>
      <c r="Y21" s="331"/>
      <c r="Z21" s="230"/>
      <c r="AA21" s="86"/>
    </row>
    <row r="22" spans="1:27" ht="12.75" customHeight="1">
      <c r="A22" s="118">
        <f>übertrag!M24</f>
        <v>0</v>
      </c>
      <c r="B22" s="322"/>
      <c r="C22" s="323"/>
      <c r="D22" s="324"/>
      <c r="E22" s="117">
        <f>IF(Einzelergebnisse!A13=0,"",Einzelergebnisse!E16)</f>
      </c>
      <c r="F22" s="117">
        <f>IF(Einzelergebnisse!C16=0,"",Einzelergebnisse!C16)</f>
      </c>
      <c r="G22" s="117">
        <f>IF(Einzelergebnisse!D16=0,"",Einzelergebnisse!D16)</f>
      </c>
      <c r="H22" s="305">
        <f>IF(Einzelergebnisse!F16=0,"",Einzelergebnisse!F16)</f>
      </c>
      <c r="I22" s="306"/>
      <c r="J22" s="187">
        <f>IF(Einzelergebnisse!A13=0,"",IF(H22="",0,IF(H22=V22,0.5,IF(H22&gt;V22,1,0))))</f>
      </c>
      <c r="K22" s="332"/>
      <c r="L22" s="225"/>
      <c r="M22" s="97"/>
      <c r="N22" s="101"/>
      <c r="O22" s="99">
        <f>IF(übertrag!M9="",übertrag!N9,übertrag!M9)</f>
        <v>0</v>
      </c>
      <c r="P22" s="336"/>
      <c r="Q22" s="337"/>
      <c r="R22" s="338"/>
      <c r="S22" s="117">
        <f>IF(Einzelergebnisse!H13=0,"",Einzelergebnisse!L16)</f>
      </c>
      <c r="T22" s="117">
        <f>IF(Einzelergebnisse!J16=0,"",Einzelergebnisse!J16)</f>
      </c>
      <c r="U22" s="117">
        <f>IF(Einzelergebnisse!K16=0,"",Einzelergebnisse!K16)</f>
      </c>
      <c r="V22" s="305">
        <f>IF(Einzelergebnisse!M16=0,"",Einzelergebnisse!M16)</f>
      </c>
      <c r="W22" s="306"/>
      <c r="X22" s="187">
        <f>IF(Einzelergebnisse!H13=0,"",IF(V22="",0,IF(V22=H22,0.5,IF(V22&gt;H22,1,0))))</f>
      </c>
      <c r="Y22" s="332"/>
      <c r="Z22" s="230"/>
      <c r="AA22" s="86"/>
    </row>
    <row r="23" spans="1:27" ht="12.75" customHeight="1">
      <c r="A23" s="100"/>
      <c r="B23" s="101"/>
      <c r="C23" s="101"/>
      <c r="D23" s="101"/>
      <c r="E23" s="134">
        <f>IF(Einzelergebnisse!A13=0,"",SUM(E18:E22))</f>
      </c>
      <c r="F23" s="133">
        <f>IF(Einzelergebnisse!A13=0,"",SUM(F18:F22))</f>
      </c>
      <c r="G23" s="134">
        <f>IF(Einzelergebnisse!A13=0,"",SUM(G18:G22))</f>
      </c>
      <c r="H23" s="307">
        <f>IF(Einzelergebnisse!A13=0,"",SUM(H18:H22))</f>
      </c>
      <c r="I23" s="308"/>
      <c r="J23" s="134">
        <f>IF(Einzelergebnisse!A13=0,"",SUM(J18:J19,J21:J22))</f>
      </c>
      <c r="K23" s="223"/>
      <c r="L23" s="226"/>
      <c r="M23" s="98"/>
      <c r="N23" s="101"/>
      <c r="O23" s="100"/>
      <c r="P23" s="101"/>
      <c r="Q23" s="101"/>
      <c r="R23" s="101"/>
      <c r="S23" s="134">
        <f>IF(Einzelergebnisse!H13=0,"",SUM(S18,S19,S21,S22))</f>
      </c>
      <c r="T23" s="133">
        <f>IF(Einzelergebnisse!H13=0,"",SUM(T18,T19,T21,T22))</f>
      </c>
      <c r="U23" s="134">
        <f>IF(Einzelergebnisse!H13=0,"",SUM(U18,U19,U21,U22))</f>
      </c>
      <c r="V23" s="307">
        <f>IF(Einzelergebnisse!H13=0,"",SUM(V18,V19,V21,V22))</f>
      </c>
      <c r="W23" s="308"/>
      <c r="X23" s="134">
        <f>IF(Einzelergebnisse!H13=0,"",SUM(X18:X19,X21:X22))</f>
      </c>
      <c r="Y23" s="227"/>
      <c r="Z23" s="231"/>
      <c r="AA23" s="86"/>
    </row>
    <row r="24" spans="1:27" ht="9" customHeight="1">
      <c r="A24" s="188" t="s">
        <v>47</v>
      </c>
      <c r="B24" s="309" t="s">
        <v>75</v>
      </c>
      <c r="C24" s="325"/>
      <c r="D24" s="310"/>
      <c r="E24" s="190" t="s">
        <v>48</v>
      </c>
      <c r="F24" s="190" t="s">
        <v>49</v>
      </c>
      <c r="G24" s="190" t="s">
        <v>30</v>
      </c>
      <c r="H24" s="309" t="s">
        <v>63</v>
      </c>
      <c r="I24" s="310"/>
      <c r="J24" s="189" t="s">
        <v>69</v>
      </c>
      <c r="K24" s="214" t="s">
        <v>50</v>
      </c>
      <c r="L24" s="224"/>
      <c r="M24" s="72"/>
      <c r="N24" s="101"/>
      <c r="O24" s="188" t="s">
        <v>47</v>
      </c>
      <c r="P24" s="309" t="s">
        <v>75</v>
      </c>
      <c r="Q24" s="325"/>
      <c r="R24" s="310"/>
      <c r="S24" s="190" t="s">
        <v>48</v>
      </c>
      <c r="T24" s="190" t="s">
        <v>49</v>
      </c>
      <c r="U24" s="190" t="s">
        <v>30</v>
      </c>
      <c r="V24" s="309" t="s">
        <v>63</v>
      </c>
      <c r="W24" s="310"/>
      <c r="X24" s="189" t="s">
        <v>69</v>
      </c>
      <c r="Y24" s="214" t="s">
        <v>50</v>
      </c>
      <c r="Z24" s="230"/>
      <c r="AA24" s="86"/>
    </row>
    <row r="25" spans="1:27" ht="12.75" customHeight="1">
      <c r="A25" s="114">
        <f>übertrag!O18</f>
        <v>0</v>
      </c>
      <c r="B25" s="319">
        <f>übertrag!Z4</f>
        <v>0</v>
      </c>
      <c r="C25" s="320"/>
      <c r="D25" s="321"/>
      <c r="E25" s="117">
        <f>IF(Einzelergebnisse!A21=0,"",Einzelergebnisse!E21)</f>
      </c>
      <c r="F25" s="117">
        <f>IF(Einzelergebnisse!C21=0,"",Einzelergebnisse!C21)</f>
      </c>
      <c r="G25" s="117">
        <f>IF(Einzelergebnisse!D21=0,"",Einzelergebnisse!D21)</f>
      </c>
      <c r="H25" s="305">
        <f>IF(Einzelergebnisse!F21=0,"",Einzelergebnisse!F21)</f>
      </c>
      <c r="I25" s="306"/>
      <c r="J25" s="187">
        <f>IF(Einzelergebnisse!A21=0,"",IF(H25="",0,IF(H25=V25,0.5,IF(H25&gt;V25,1,0))))</f>
      </c>
      <c r="K25" s="330">
        <f>IF(Einzelergebnisse!A21=0,"",IF(H25="",0,IF(J30&amp;H30=X30&amp;V30,0.5,IF(J30&amp;H30&gt;X30&amp;V30,1,IF(J30&gt;X30,1,0)))))</f>
      </c>
      <c r="L25" s="225"/>
      <c r="M25" s="97"/>
      <c r="N25" s="101"/>
      <c r="O25" s="114">
        <f>IF(übertrag!O4="",übertrag!P4,übertrag!O4)</f>
        <v>0</v>
      </c>
      <c r="P25" s="333">
        <f>IF(übertrag!K4="",übertrag!L4,übertrag!K4)</f>
        <v>0</v>
      </c>
      <c r="Q25" s="334"/>
      <c r="R25" s="335"/>
      <c r="S25" s="117">
        <f>IF(Einzelergebnisse!H21=0,"",Einzelergebnisse!L21)</f>
      </c>
      <c r="T25" s="117">
        <f>IF(Einzelergebnisse!J21=0,"",Einzelergebnisse!J21)</f>
      </c>
      <c r="U25" s="117">
        <f>IF(Einzelergebnisse!K21=0,"",Einzelergebnisse!K21)</f>
      </c>
      <c r="V25" s="305">
        <f>IF(Einzelergebnisse!M21=0,"",Einzelergebnisse!M21)</f>
      </c>
      <c r="W25" s="306"/>
      <c r="X25" s="187">
        <f>IF(Einzelergebnisse!H21=0,"",IF(V25="",0,IF(V25=H25,0.5,IF(V25&gt;H25,1,0))))</f>
      </c>
      <c r="Y25" s="330">
        <f>IF(Einzelergebnisse!H21=0,"",IF(V25="",0,IF(X30&amp;V30=J30&amp;H30,0.5,IF(X30&amp;V30&gt;J30&amp;H30,1,IF(X30&gt;J30,1,0)))))</f>
      </c>
      <c r="Z25" s="230"/>
      <c r="AA25" s="86"/>
    </row>
    <row r="26" spans="1:27" ht="12.75" customHeight="1">
      <c r="A26" s="102">
        <f>übertrag!M18</f>
        <v>0</v>
      </c>
      <c r="B26" s="326"/>
      <c r="C26" s="327"/>
      <c r="D26" s="328"/>
      <c r="E26" s="117">
        <f>IF(Einzelergebnisse!A21=0,"",Einzelergebnisse!E22)</f>
      </c>
      <c r="F26" s="117">
        <f>IF(Einzelergebnisse!C22=0,"",Einzelergebnisse!C22)</f>
      </c>
      <c r="G26" s="117">
        <f>IF(Einzelergebnisse!D22=0,"",Einzelergebnisse!D22)</f>
      </c>
      <c r="H26" s="305">
        <f>IF(Einzelergebnisse!F22=0,"",Einzelergebnisse!F22)</f>
      </c>
      <c r="I26" s="306"/>
      <c r="J26" s="187">
        <f>IF(Einzelergebnisse!A21=0,"",IF(H26="",0,IF(H26=V26,0.5,IF(H26&gt;V26,1,0))))</f>
      </c>
      <c r="K26" s="331"/>
      <c r="L26" s="225"/>
      <c r="M26" s="97"/>
      <c r="N26" s="101"/>
      <c r="O26" s="112">
        <f>IF(übertrag!M4="",übertrag!N4,übertrag!M4)</f>
        <v>0</v>
      </c>
      <c r="P26" s="357"/>
      <c r="Q26" s="358"/>
      <c r="R26" s="359"/>
      <c r="S26" s="117">
        <f>IF(Einzelergebnisse!H21=0,"",Einzelergebnisse!L22)</f>
      </c>
      <c r="T26" s="117">
        <f>IF(Einzelergebnisse!J22=0,"",Einzelergebnisse!J22)</f>
      </c>
      <c r="U26" s="117">
        <f>IF(Einzelergebnisse!K22=0,"",Einzelergebnisse!K22)</f>
      </c>
      <c r="V26" s="305">
        <f>IF(Einzelergebnisse!M22=0,"",Einzelergebnisse!M22)</f>
      </c>
      <c r="W26" s="306"/>
      <c r="X26" s="187">
        <f>IF(Einzelergebnisse!H21=0,"",IF(V26="",0,IF(V26=H26,0.5,IF(V26&gt;H26,1,0))))</f>
      </c>
      <c r="Y26" s="331"/>
      <c r="Z26" s="230"/>
      <c r="AA26" s="86"/>
    </row>
    <row r="27" spans="1:27" ht="9" customHeight="1">
      <c r="A27" s="192" t="s">
        <v>47</v>
      </c>
      <c r="B27" s="313" t="s">
        <v>76</v>
      </c>
      <c r="C27" s="314"/>
      <c r="D27" s="315"/>
      <c r="E27" s="117"/>
      <c r="F27" s="117"/>
      <c r="G27" s="117"/>
      <c r="H27" s="311"/>
      <c r="I27" s="312"/>
      <c r="J27" s="187"/>
      <c r="K27" s="331"/>
      <c r="L27" s="225"/>
      <c r="M27" s="97"/>
      <c r="N27" s="101"/>
      <c r="O27" s="192" t="s">
        <v>47</v>
      </c>
      <c r="P27" s="313" t="s">
        <v>76</v>
      </c>
      <c r="Q27" s="314"/>
      <c r="R27" s="315"/>
      <c r="S27" s="117"/>
      <c r="T27" s="117"/>
      <c r="U27" s="117"/>
      <c r="V27" s="311"/>
      <c r="W27" s="312"/>
      <c r="X27" s="187"/>
      <c r="Y27" s="331"/>
      <c r="Z27" s="230"/>
      <c r="AA27" s="86"/>
    </row>
    <row r="28" spans="1:27" ht="12.75" customHeight="1">
      <c r="A28" s="115">
        <f>übertrag!O25</f>
        <v>0</v>
      </c>
      <c r="B28" s="319">
        <f>übertrag!Z11</f>
        <v>0</v>
      </c>
      <c r="C28" s="320"/>
      <c r="D28" s="321"/>
      <c r="E28" s="117">
        <f>IF(Einzelergebnisse!A21=0,"",Einzelergebnisse!E23)</f>
      </c>
      <c r="F28" s="117">
        <f>IF(Einzelergebnisse!C23=0,"",Einzelergebnisse!C23)</f>
      </c>
      <c r="G28" s="117">
        <f>IF(Einzelergebnisse!D23=0,"",Einzelergebnisse!D23)</f>
      </c>
      <c r="H28" s="305">
        <f>IF(Einzelergebnisse!F23=0,"",Einzelergebnisse!F23)</f>
      </c>
      <c r="I28" s="306"/>
      <c r="J28" s="187">
        <f>IF(Einzelergebnisse!A21=0,"",IF(H28="",0,IF(H28=V28,0.5,IF(H28&gt;V28,1,0))))</f>
      </c>
      <c r="K28" s="331"/>
      <c r="L28" s="225"/>
      <c r="M28" s="97"/>
      <c r="N28" s="101"/>
      <c r="O28" s="114">
        <f>IF(übertrag!O10="",übertrag!P10,übertrag!O10)</f>
        <v>0</v>
      </c>
      <c r="P28" s="333">
        <f>IF(übertrag!K10="",übertrag!L10,übertrag!K10)</f>
        <v>0</v>
      </c>
      <c r="Q28" s="334"/>
      <c r="R28" s="335"/>
      <c r="S28" s="117">
        <f>IF(Einzelergebnisse!H21=0,"",Einzelergebnisse!L23)</f>
      </c>
      <c r="T28" s="117">
        <f>IF(Einzelergebnisse!J23=0,"",Einzelergebnisse!J23)</f>
      </c>
      <c r="U28" s="117">
        <f>IF(Einzelergebnisse!K23=0,"",Einzelergebnisse!K23)</f>
      </c>
      <c r="V28" s="305">
        <f>IF(Einzelergebnisse!M23=0,"",Einzelergebnisse!M23)</f>
      </c>
      <c r="W28" s="306"/>
      <c r="X28" s="187">
        <f>IF(Einzelergebnisse!H21=0,"",IF(V28="",0,IF(V28=H28,0.5,IF(V28&gt;H28,1,0))))</f>
      </c>
      <c r="Y28" s="331"/>
      <c r="Z28" s="230"/>
      <c r="AA28" s="86"/>
    </row>
    <row r="29" spans="1:27" ht="12.75" customHeight="1">
      <c r="A29" s="118">
        <f>übertrag!M25</f>
        <v>0</v>
      </c>
      <c r="B29" s="322"/>
      <c r="C29" s="323"/>
      <c r="D29" s="324"/>
      <c r="E29" s="117">
        <f>IF(Einzelergebnisse!A21=0,"",Einzelergebnisse!E24)</f>
      </c>
      <c r="F29" s="117">
        <f>IF(Einzelergebnisse!C24=0,"",Einzelergebnisse!C24)</f>
      </c>
      <c r="G29" s="117">
        <f>IF(Einzelergebnisse!D24=0,"",Einzelergebnisse!D24)</f>
      </c>
      <c r="H29" s="305">
        <f>IF(Einzelergebnisse!F24=0,"",Einzelergebnisse!F24)</f>
      </c>
      <c r="I29" s="306"/>
      <c r="J29" s="187">
        <f>IF(Einzelergebnisse!A21=0,"",IF(H29="",0,IF(H29=V29,0.5,IF(H29&gt;V29,1,0))))</f>
      </c>
      <c r="K29" s="332"/>
      <c r="L29" s="225"/>
      <c r="M29" s="97"/>
      <c r="N29" s="101"/>
      <c r="O29" s="99">
        <f>IF(übertrag!M10="",übertrag!N10,übertrag!M10)</f>
        <v>0</v>
      </c>
      <c r="P29" s="336"/>
      <c r="Q29" s="337"/>
      <c r="R29" s="338"/>
      <c r="S29" s="135">
        <f>IF(Einzelergebnisse!H21=0,"",Einzelergebnisse!L24)</f>
      </c>
      <c r="T29" s="136">
        <f>IF(Einzelergebnisse!J24=0,"",Einzelergebnisse!J24)</f>
      </c>
      <c r="U29" s="117">
        <f>IF(Einzelergebnisse!K24=0,"",Einzelergebnisse!K24)</f>
      </c>
      <c r="V29" s="305">
        <f>IF(Einzelergebnisse!M24=0,"",Einzelergebnisse!M24)</f>
      </c>
      <c r="W29" s="306"/>
      <c r="X29" s="187">
        <f>IF(Einzelergebnisse!H21=0,"",IF(V29="",0,IF(V29=H29,0.5,IF(V29&gt;H29,1,0))))</f>
      </c>
      <c r="Y29" s="332"/>
      <c r="Z29" s="230"/>
      <c r="AA29" s="86"/>
    </row>
    <row r="30" spans="1:27" ht="12.75" customHeight="1">
      <c r="A30" s="100"/>
      <c r="B30" s="101"/>
      <c r="C30" s="101"/>
      <c r="D30" s="101"/>
      <c r="E30" s="134">
        <f>IF(Einzelergebnisse!A21=0,"",SUM(E25:E29))</f>
      </c>
      <c r="F30" s="133">
        <f>IF(Einzelergebnisse!A21=0,"",SUM(F25:F29))</f>
      </c>
      <c r="G30" s="134">
        <f>IF(Einzelergebnisse!A21=0,"",SUM(G25:G29))</f>
      </c>
      <c r="H30" s="307">
        <f>IF(Einzelergebnisse!A21=0,"",SUM(H25:H29))</f>
      </c>
      <c r="I30" s="308"/>
      <c r="J30" s="134">
        <f>IF(Einzelergebnisse!A21=0,"",SUM(J25:J26,J28:J29))</f>
      </c>
      <c r="K30" s="223"/>
      <c r="L30" s="226"/>
      <c r="M30" s="98"/>
      <c r="N30" s="101"/>
      <c r="O30" s="100"/>
      <c r="P30" s="101"/>
      <c r="Q30" s="101"/>
      <c r="R30" s="101"/>
      <c r="S30" s="134">
        <f>IF(Einzelergebnisse!H21=0,"",SUM(S25,S26,S28,S29))</f>
      </c>
      <c r="T30" s="133">
        <f>IF(Einzelergebnisse!H21=0,"",SUM(T25,T26,T28,T29))</f>
      </c>
      <c r="U30" s="134">
        <f>IF(Einzelergebnisse!H21=0,"",SUM(U25,U26,U28,U29))</f>
      </c>
      <c r="V30" s="307">
        <f>IF(Einzelergebnisse!H21=0,"",SUM(V25,V26,V28,V29))</f>
      </c>
      <c r="W30" s="308"/>
      <c r="X30" s="134">
        <f>IF(Einzelergebnisse!H21=0,"",SUM(X25:X26,X28:X29))</f>
      </c>
      <c r="Y30" s="223"/>
      <c r="Z30" s="231"/>
      <c r="AA30" s="86"/>
    </row>
    <row r="31" spans="1:27" ht="9" customHeight="1">
      <c r="A31" s="188" t="s">
        <v>47</v>
      </c>
      <c r="B31" s="309" t="s">
        <v>75</v>
      </c>
      <c r="C31" s="325"/>
      <c r="D31" s="310"/>
      <c r="E31" s="190" t="s">
        <v>48</v>
      </c>
      <c r="F31" s="190" t="s">
        <v>49</v>
      </c>
      <c r="G31" s="190" t="s">
        <v>30</v>
      </c>
      <c r="H31" s="309" t="s">
        <v>63</v>
      </c>
      <c r="I31" s="310"/>
      <c r="J31" s="189" t="s">
        <v>69</v>
      </c>
      <c r="K31" s="214" t="s">
        <v>50</v>
      </c>
      <c r="L31" s="224"/>
      <c r="M31" s="72"/>
      <c r="N31" s="101"/>
      <c r="O31" s="188" t="s">
        <v>47</v>
      </c>
      <c r="P31" s="309" t="s">
        <v>75</v>
      </c>
      <c r="Q31" s="325"/>
      <c r="R31" s="310"/>
      <c r="S31" s="190" t="s">
        <v>48</v>
      </c>
      <c r="T31" s="190" t="s">
        <v>49</v>
      </c>
      <c r="U31" s="190" t="s">
        <v>30</v>
      </c>
      <c r="V31" s="309" t="s">
        <v>63</v>
      </c>
      <c r="W31" s="310"/>
      <c r="X31" s="189" t="s">
        <v>69</v>
      </c>
      <c r="Y31" s="214" t="s">
        <v>50</v>
      </c>
      <c r="Z31" s="230"/>
      <c r="AA31" s="86"/>
    </row>
    <row r="32" spans="1:27" ht="12.75" customHeight="1">
      <c r="A32" s="115">
        <f>übertrag!O19</f>
        <v>0</v>
      </c>
      <c r="B32" s="319">
        <f>übertrag!Z5</f>
        <v>0</v>
      </c>
      <c r="C32" s="320"/>
      <c r="D32" s="321"/>
      <c r="E32" s="117">
        <f>IF(Einzelergebnisse!A29=0,"",Einzelergebnisse!E29)</f>
      </c>
      <c r="F32" s="117">
        <f>IF(Einzelergebnisse!C29=0,"",Einzelergebnisse!C29)</f>
      </c>
      <c r="G32" s="117">
        <f>IF(Einzelergebnisse!D29=0,"",Einzelergebnisse!D29)</f>
      </c>
      <c r="H32" s="305">
        <f>IF(Einzelergebnisse!F29=0,"",Einzelergebnisse!F29)</f>
      </c>
      <c r="I32" s="306"/>
      <c r="J32" s="187">
        <f>IF(Einzelergebnisse!A29=0,"",IF(H32="",0,IF(H32=V32,0.5,IF(H32&gt;V32,1,0))))</f>
      </c>
      <c r="K32" s="330">
        <f>IF(Einzelergebnisse!A29=0,"",IF(H32="",0,IF(J37&amp;H37=X37&amp;V37,0.5,IF(J37&amp;H37&gt;X37&amp;V37,1,IF(J37&gt;X37,1,0)))))</f>
      </c>
      <c r="L32" s="225"/>
      <c r="M32" s="97"/>
      <c r="N32" s="101"/>
      <c r="O32" s="114">
        <f>IF(übertrag!O5="",übertrag!P5,übertrag!O5)</f>
        <v>0</v>
      </c>
      <c r="P32" s="333">
        <f>IF(übertrag!K5="",übertrag!L5,übertrag!K5)</f>
        <v>0</v>
      </c>
      <c r="Q32" s="334"/>
      <c r="R32" s="335"/>
      <c r="S32" s="117">
        <f>IF(Einzelergebnisse!H29=0,"",Einzelergebnisse!L29)</f>
      </c>
      <c r="T32" s="117">
        <f>IF(Einzelergebnisse!J29=0,"",Einzelergebnisse!J29)</f>
      </c>
      <c r="U32" s="117">
        <f>IF(Einzelergebnisse!K29=0,"",Einzelergebnisse!K29)</f>
      </c>
      <c r="V32" s="305">
        <f>IF(Einzelergebnisse!M29=0,"",Einzelergebnisse!M29)</f>
      </c>
      <c r="W32" s="306"/>
      <c r="X32" s="187">
        <f>IF(Einzelergebnisse!H29=0,"",IF(V32="",0,IF(V32=H32,0.5,IF(V32&gt;H32,1,0))))</f>
      </c>
      <c r="Y32" s="330">
        <f>IF(Einzelergebnisse!H29=0,"",IF(V32="",0,IF(X37&amp;V37=J37&amp;H37,0.5,IF(X37&amp;V37&gt;J37&amp;H37,1,IF(X37&gt;J37,1,0)))))</f>
      </c>
      <c r="Z32" s="230"/>
      <c r="AA32" s="86"/>
    </row>
    <row r="33" spans="1:27" ht="12.75" customHeight="1">
      <c r="A33" s="102">
        <f>übertrag!M19</f>
        <v>0</v>
      </c>
      <c r="B33" s="326"/>
      <c r="C33" s="327"/>
      <c r="D33" s="328"/>
      <c r="E33" s="117">
        <f>IF(Einzelergebnisse!A29=0,"",Einzelergebnisse!E30)</f>
      </c>
      <c r="F33" s="117">
        <f>IF(Einzelergebnisse!C30=0,"",Einzelergebnisse!C30)</f>
      </c>
      <c r="G33" s="117">
        <f>IF(Einzelergebnisse!D30=0,"",Einzelergebnisse!D30)</f>
      </c>
      <c r="H33" s="305">
        <f>IF(Einzelergebnisse!F30=0,"",Einzelergebnisse!F30)</f>
      </c>
      <c r="I33" s="306"/>
      <c r="J33" s="187">
        <f>IF(Einzelergebnisse!A29=0,"",IF(H33="",0,IF(H33=V33,0.5,IF(H33&gt;V33,1,0))))</f>
      </c>
      <c r="K33" s="331"/>
      <c r="L33" s="225"/>
      <c r="M33" s="97"/>
      <c r="N33" s="101"/>
      <c r="O33" s="112">
        <f>IF(übertrag!M5="",übertrag!N5,übertrag!M5)</f>
        <v>0</v>
      </c>
      <c r="P33" s="357"/>
      <c r="Q33" s="358"/>
      <c r="R33" s="359"/>
      <c r="S33" s="117">
        <f>IF(Einzelergebnisse!H29=0,"",Einzelergebnisse!L30)</f>
      </c>
      <c r="T33" s="117">
        <f>IF(Einzelergebnisse!J30=0,"",Einzelergebnisse!J30)</f>
      </c>
      <c r="U33" s="117">
        <f>IF(Einzelergebnisse!K30=0,"",Einzelergebnisse!K30)</f>
      </c>
      <c r="V33" s="305">
        <f>IF(Einzelergebnisse!M30=0,"",Einzelergebnisse!M30)</f>
      </c>
      <c r="W33" s="306"/>
      <c r="X33" s="187">
        <f>IF(Einzelergebnisse!H29=0,"",IF(V33="",0,IF(V33=H33,0.5,IF(V33&gt;H33,1,0))))</f>
      </c>
      <c r="Y33" s="331"/>
      <c r="Z33" s="230"/>
      <c r="AA33" s="86"/>
    </row>
    <row r="34" spans="1:27" ht="9" customHeight="1">
      <c r="A34" s="192" t="s">
        <v>47</v>
      </c>
      <c r="B34" s="313" t="s">
        <v>76</v>
      </c>
      <c r="C34" s="314"/>
      <c r="D34" s="315"/>
      <c r="E34" s="117"/>
      <c r="F34" s="117"/>
      <c r="G34" s="117"/>
      <c r="H34" s="311"/>
      <c r="I34" s="312"/>
      <c r="J34" s="187"/>
      <c r="K34" s="331"/>
      <c r="L34" s="225"/>
      <c r="M34" s="97"/>
      <c r="N34" s="101"/>
      <c r="O34" s="192" t="s">
        <v>47</v>
      </c>
      <c r="P34" s="313" t="s">
        <v>76</v>
      </c>
      <c r="Q34" s="314"/>
      <c r="R34" s="315"/>
      <c r="S34" s="117"/>
      <c r="T34" s="117"/>
      <c r="U34" s="117"/>
      <c r="V34" s="311"/>
      <c r="W34" s="312"/>
      <c r="X34" s="187"/>
      <c r="Y34" s="331"/>
      <c r="Z34" s="230"/>
      <c r="AA34" s="86"/>
    </row>
    <row r="35" spans="1:27" ht="12.75" customHeight="1">
      <c r="A35" s="115">
        <f>übertrag!O26</f>
        <v>0</v>
      </c>
      <c r="B35" s="319">
        <f>übertrag!Z12</f>
        <v>0</v>
      </c>
      <c r="C35" s="320"/>
      <c r="D35" s="321"/>
      <c r="E35" s="117">
        <f>IF(Einzelergebnisse!A29=0,"",Einzelergebnisse!E31)</f>
      </c>
      <c r="F35" s="117">
        <f>IF(Einzelergebnisse!C31=0,"",Einzelergebnisse!C31)</f>
      </c>
      <c r="G35" s="117">
        <f>IF(Einzelergebnisse!D31=0,"",Einzelergebnisse!D31)</f>
      </c>
      <c r="H35" s="305">
        <f>IF(Einzelergebnisse!F31=0,"",Einzelergebnisse!F31)</f>
      </c>
      <c r="I35" s="306"/>
      <c r="J35" s="187">
        <f>IF(Einzelergebnisse!A29=0,"",IF(H35="",0,IF(H35=V35,0.5,IF(H35&gt;V35,1,0))))</f>
      </c>
      <c r="K35" s="331"/>
      <c r="L35" s="225"/>
      <c r="M35" s="97"/>
      <c r="N35" s="101"/>
      <c r="O35" s="114">
        <f>IF(übertrag!O11="",übertrag!P11,übertrag!O11)</f>
        <v>0</v>
      </c>
      <c r="P35" s="334">
        <f>IF(übertrag!K11="",übertrag!L11,übertrag!K11)</f>
        <v>0</v>
      </c>
      <c r="Q35" s="334"/>
      <c r="R35" s="335"/>
      <c r="S35" s="117">
        <f>IF(Einzelergebnisse!H29=0,"",Einzelergebnisse!L31)</f>
      </c>
      <c r="T35" s="117">
        <f>IF(Einzelergebnisse!J31=0,"",Einzelergebnisse!J31)</f>
      </c>
      <c r="U35" s="117">
        <f>IF(Einzelergebnisse!K31=0,"",Einzelergebnisse!K31)</f>
      </c>
      <c r="V35" s="305">
        <f>IF(Einzelergebnisse!M31=0,"",Einzelergebnisse!M31)</f>
      </c>
      <c r="W35" s="306"/>
      <c r="X35" s="187">
        <f>IF(Einzelergebnisse!H29=0,"",IF(V35="",0,IF(V35=H35,0.5,IF(V35&gt;H35,1,0))))</f>
      </c>
      <c r="Y35" s="331"/>
      <c r="Z35" s="230"/>
      <c r="AA35" s="86"/>
    </row>
    <row r="36" spans="1:27" ht="12.75" customHeight="1">
      <c r="A36" s="118">
        <f>übertrag!M26</f>
        <v>0</v>
      </c>
      <c r="B36" s="322"/>
      <c r="C36" s="323"/>
      <c r="D36" s="324"/>
      <c r="E36" s="117">
        <f>IF(Einzelergebnisse!A29=0,"",Einzelergebnisse!E32)</f>
      </c>
      <c r="F36" s="117">
        <f>IF(Einzelergebnisse!C32=0,"",Einzelergebnisse!C32)</f>
      </c>
      <c r="G36" s="117">
        <f>IF(Einzelergebnisse!D32=0,"",Einzelergebnisse!D32)</f>
      </c>
      <c r="H36" s="305">
        <f>IF(Einzelergebnisse!F32=0,"",Einzelergebnisse!F32)</f>
      </c>
      <c r="I36" s="306"/>
      <c r="J36" s="187">
        <f>IF(Einzelergebnisse!A29=0,"",IF(H36="",0,IF(H36=V36,0.5,IF(H36&gt;V36,1,0))))</f>
      </c>
      <c r="K36" s="332"/>
      <c r="L36" s="225"/>
      <c r="M36" s="97"/>
      <c r="N36" s="101"/>
      <c r="O36" s="99">
        <f>IF(übertrag!M11="",übertrag!N11,übertrag!M11)</f>
        <v>0</v>
      </c>
      <c r="P36" s="337"/>
      <c r="Q36" s="337"/>
      <c r="R36" s="338"/>
      <c r="S36" s="117">
        <f>IF(Einzelergebnisse!H29=0,"",Einzelergebnisse!L32)</f>
      </c>
      <c r="T36" s="117">
        <f>IF(Einzelergebnisse!J32=0,"",Einzelergebnisse!J32)</f>
      </c>
      <c r="U36" s="117">
        <f>IF(Einzelergebnisse!K32=0,"",Einzelergebnisse!K32)</f>
      </c>
      <c r="V36" s="305">
        <f>IF(Einzelergebnisse!M32=0,"",Einzelergebnisse!M32)</f>
      </c>
      <c r="W36" s="306"/>
      <c r="X36" s="187">
        <f>IF(Einzelergebnisse!H29=0,"",IF(V36="",0,IF(V36=H36,0.5,IF(V36&gt;H36,1,0))))</f>
      </c>
      <c r="Y36" s="332"/>
      <c r="Z36" s="230"/>
      <c r="AA36" s="86"/>
    </row>
    <row r="37" spans="1:27" ht="12.75" customHeight="1" thickBot="1">
      <c r="A37" s="100"/>
      <c r="B37" s="101"/>
      <c r="C37" s="101"/>
      <c r="D37" s="101"/>
      <c r="E37" s="134">
        <f>IF(Einzelergebnisse!A29=0,"",SUM(E32:E36))</f>
      </c>
      <c r="F37" s="133">
        <f>IF(Einzelergebnisse!A29=0,"",SUM(F32:F36))</f>
      </c>
      <c r="G37" s="134">
        <f>IF(Einzelergebnisse!A29=0,"",SUM(G32:G36))</f>
      </c>
      <c r="H37" s="307">
        <f>IF(Einzelergebnisse!A29=0,"",SUM(H32:H36))</f>
      </c>
      <c r="I37" s="308"/>
      <c r="J37" s="134">
        <f>IF(Einzelergebnisse!A29=0,"",SUM(J32:J33,J35:J36))</f>
      </c>
      <c r="K37" s="223"/>
      <c r="L37" s="226"/>
      <c r="M37" s="98"/>
      <c r="N37" s="101"/>
      <c r="O37" s="100"/>
      <c r="P37" s="101"/>
      <c r="Q37" s="101"/>
      <c r="R37" s="101"/>
      <c r="S37" s="134">
        <f>IF(Einzelergebnisse!H29=0,"",SUM(S32,S33,S35,S36))</f>
      </c>
      <c r="T37" s="133">
        <f>IF(Einzelergebnisse!H29=0,"",SUM(T32,T33,T35,T36))</f>
      </c>
      <c r="U37" s="134">
        <f>IF(Einzelergebnisse!H29=0,"",SUM(U32,U33,U35,U36))</f>
      </c>
      <c r="V37" s="307">
        <f>IF(Einzelergebnisse!H29=0,"",SUM(V32,V33,V35,V36))</f>
      </c>
      <c r="W37" s="308"/>
      <c r="X37" s="134">
        <f>IF(Einzelergebnisse!H29=0,"",SUM(X32:X33,X35:X36))</f>
      </c>
      <c r="Y37" s="223"/>
      <c r="Z37" s="231"/>
      <c r="AA37" s="86"/>
    </row>
    <row r="38" spans="1:27" ht="9" customHeight="1" hidden="1">
      <c r="A38" s="188" t="s">
        <v>47</v>
      </c>
      <c r="B38" s="309" t="s">
        <v>75</v>
      </c>
      <c r="C38" s="325"/>
      <c r="D38" s="310"/>
      <c r="E38" s="190" t="s">
        <v>48</v>
      </c>
      <c r="F38" s="190" t="s">
        <v>49</v>
      </c>
      <c r="G38" s="190" t="s">
        <v>30</v>
      </c>
      <c r="H38" s="309" t="s">
        <v>63</v>
      </c>
      <c r="I38" s="310"/>
      <c r="J38" s="189" t="s">
        <v>69</v>
      </c>
      <c r="K38" s="191" t="s">
        <v>50</v>
      </c>
      <c r="L38" s="72"/>
      <c r="M38" s="72"/>
      <c r="N38" s="101"/>
      <c r="O38" s="188" t="s">
        <v>47</v>
      </c>
      <c r="P38" s="309" t="s">
        <v>75</v>
      </c>
      <c r="Q38" s="325"/>
      <c r="R38" s="310"/>
      <c r="S38" s="190" t="s">
        <v>48</v>
      </c>
      <c r="T38" s="190" t="s">
        <v>49</v>
      </c>
      <c r="U38" s="190" t="s">
        <v>30</v>
      </c>
      <c r="V38" s="309" t="s">
        <v>63</v>
      </c>
      <c r="W38" s="310"/>
      <c r="X38" s="189" t="s">
        <v>69</v>
      </c>
      <c r="Y38" s="214" t="s">
        <v>50</v>
      </c>
      <c r="Z38" s="230"/>
      <c r="AA38" s="86"/>
    </row>
    <row r="39" spans="1:27" ht="12.75" customHeight="1" hidden="1">
      <c r="A39" s="115">
        <f>übertrag!O20</f>
        <v>0</v>
      </c>
      <c r="B39" s="319">
        <f>übertrag!Z6</f>
        <v>0</v>
      </c>
      <c r="C39" s="320"/>
      <c r="D39" s="321"/>
      <c r="E39" s="117">
        <f>IF(Einzelergebnisse!A37=0,"",Einzelergebnisse!E37)</f>
      </c>
      <c r="F39" s="117">
        <f>IF(Einzelergebnisse!C37=0,"",Einzelergebnisse!C37)</f>
      </c>
      <c r="G39" s="117">
        <f>IF(Einzelergebnisse!D37=0,"",Einzelergebnisse!D37)</f>
      </c>
      <c r="H39" s="305">
        <f>IF(Einzelergebnisse!F37=0,"",Einzelergebnisse!F37)</f>
      </c>
      <c r="I39" s="306"/>
      <c r="J39" s="187">
        <f>IF(Einzelergebnisse!A37=0,"",IF(H39="",0,IF(H39=V39,0.5,IF(H39&gt;V39,1,0))))</f>
      </c>
      <c r="K39" s="363">
        <f>IF(Einzelergebnisse!A37=0,"",IF(H39="",0,IF(J44&amp;H44=X44&amp;V44,0.5,IF(J44&amp;H44&gt;X44&amp;V44,1,IF(J44&gt;X44,1,0)))))</f>
      </c>
      <c r="L39" s="97"/>
      <c r="M39" s="97"/>
      <c r="N39" s="101"/>
      <c r="O39" s="114">
        <f>IF(übertrag!O6="",übertrag!P6,übertrag!O6)</f>
        <v>0</v>
      </c>
      <c r="P39" s="334">
        <f>IF(übertrag!K6="",übertrag!L6,übertrag!K6)</f>
        <v>0</v>
      </c>
      <c r="Q39" s="334"/>
      <c r="R39" s="335"/>
      <c r="S39" s="117">
        <f>IF(Einzelergebnisse!H37=0,"",Einzelergebnisse!L37)</f>
      </c>
      <c r="T39" s="117">
        <f>IF(Einzelergebnisse!J37=0,"",Einzelergebnisse!J37)</f>
      </c>
      <c r="U39" s="117">
        <f>IF(Einzelergebnisse!K37=0,"",Einzelergebnisse!K37)</f>
      </c>
      <c r="V39" s="305">
        <f>IF(Einzelergebnisse!M37=0,"",Einzelergebnisse!M37)</f>
      </c>
      <c r="W39" s="306"/>
      <c r="X39" s="187">
        <f>IF(Einzelergebnisse!H37=0,"",IF(V39="",0,IF(V39=H39,0.5,IF(V39&gt;H39,1,0))))</f>
      </c>
      <c r="Y39" s="330">
        <f>IF(Einzelergebnisse!H37=0,"",IF(V39="",0,IF(X44&amp;V44=J44&amp;H44,0.5,IF(X44&amp;V44&gt;J44&amp;H44,1,IF(X44&gt;J44,1,0)))))</f>
      </c>
      <c r="Z39" s="230"/>
      <c r="AA39" s="86"/>
    </row>
    <row r="40" spans="1:27" ht="12.75" customHeight="1" hidden="1">
      <c r="A40" s="102">
        <f>übertrag!M20</f>
        <v>0</v>
      </c>
      <c r="B40" s="326"/>
      <c r="C40" s="327"/>
      <c r="D40" s="328"/>
      <c r="E40" s="117">
        <f>IF(Einzelergebnisse!A37=0,"",Einzelergebnisse!E38)</f>
      </c>
      <c r="F40" s="117">
        <f>IF(Einzelergebnisse!C38=0,"",Einzelergebnisse!C38)</f>
      </c>
      <c r="G40" s="117">
        <f>IF(Einzelergebnisse!D38=0,"",Einzelergebnisse!D38)</f>
      </c>
      <c r="H40" s="305">
        <f>IF(Einzelergebnisse!F38=0,"",Einzelergebnisse!F38)</f>
      </c>
      <c r="I40" s="306"/>
      <c r="J40" s="187">
        <f>IF(Einzelergebnisse!A37=0,"",IF(H40="",0,IF(H40=V40,0.5,IF(H40&gt;V40,1,0))))</f>
      </c>
      <c r="K40" s="364"/>
      <c r="L40" s="97"/>
      <c r="M40" s="97"/>
      <c r="N40" s="101"/>
      <c r="O40" s="112">
        <f>IF(übertrag!M6="",übertrag!N6,übertrag!M6)</f>
        <v>0</v>
      </c>
      <c r="P40" s="358"/>
      <c r="Q40" s="358"/>
      <c r="R40" s="359"/>
      <c r="S40" s="117">
        <f>IF(Einzelergebnisse!H37=0,"",Einzelergebnisse!L38)</f>
      </c>
      <c r="T40" s="117">
        <f>IF(Einzelergebnisse!J38=0,"",Einzelergebnisse!J38)</f>
      </c>
      <c r="U40" s="117">
        <f>IF(Einzelergebnisse!K38=0,"",Einzelergebnisse!K38)</f>
      </c>
      <c r="V40" s="305">
        <f>IF(Einzelergebnisse!M38=0,"",Einzelergebnisse!M38)</f>
      </c>
      <c r="W40" s="306"/>
      <c r="X40" s="187">
        <f>IF(Einzelergebnisse!H37=0,"",IF(V40="",0,IF(V40=H40,0.5,IF(V40&gt;H40,1,0))))</f>
      </c>
      <c r="Y40" s="331"/>
      <c r="Z40" s="230"/>
      <c r="AA40" s="86"/>
    </row>
    <row r="41" spans="1:27" ht="9" customHeight="1" hidden="1">
      <c r="A41" s="192" t="s">
        <v>47</v>
      </c>
      <c r="B41" s="313" t="s">
        <v>76</v>
      </c>
      <c r="C41" s="314"/>
      <c r="D41" s="315"/>
      <c r="E41" s="117"/>
      <c r="F41" s="117"/>
      <c r="G41" s="117"/>
      <c r="H41" s="311"/>
      <c r="I41" s="312"/>
      <c r="J41" s="187"/>
      <c r="K41" s="364"/>
      <c r="L41" s="97"/>
      <c r="M41" s="97"/>
      <c r="N41" s="101"/>
      <c r="O41" s="192" t="s">
        <v>47</v>
      </c>
      <c r="P41" s="313" t="s">
        <v>76</v>
      </c>
      <c r="Q41" s="314"/>
      <c r="R41" s="315"/>
      <c r="S41" s="117"/>
      <c r="T41" s="117"/>
      <c r="U41" s="117"/>
      <c r="V41" s="311"/>
      <c r="W41" s="312"/>
      <c r="X41" s="187"/>
      <c r="Y41" s="331"/>
      <c r="Z41" s="230"/>
      <c r="AA41" s="86"/>
    </row>
    <row r="42" spans="1:27" ht="12.75" customHeight="1" hidden="1">
      <c r="A42" s="115">
        <f>übertrag!O27</f>
        <v>0</v>
      </c>
      <c r="B42" s="319">
        <f>übertrag!Z13</f>
        <v>0</v>
      </c>
      <c r="C42" s="320"/>
      <c r="D42" s="321"/>
      <c r="E42" s="117">
        <f>IF(Einzelergebnisse!A37=0,"",Einzelergebnisse!E39)</f>
      </c>
      <c r="F42" s="117">
        <f>IF(Einzelergebnisse!C39=0,"",Einzelergebnisse!C39)</f>
      </c>
      <c r="G42" s="117">
        <f>IF(Einzelergebnisse!D39=0,"",Einzelergebnisse!D39)</f>
      </c>
      <c r="H42" s="305">
        <f>IF(Einzelergebnisse!F39=0,"",Einzelergebnisse!F39)</f>
      </c>
      <c r="I42" s="306"/>
      <c r="J42" s="187">
        <f>IF(Einzelergebnisse!A37=0,"",IF(H42="",0,IF(H42=V42,0.5,IF(H42&gt;V42,1,0))))</f>
      </c>
      <c r="K42" s="364"/>
      <c r="L42" s="97"/>
      <c r="M42" s="97"/>
      <c r="N42" s="101"/>
      <c r="O42" s="114">
        <f>IF(übertrag!O12="",übertrag!P12,übertrag!O12)</f>
        <v>0</v>
      </c>
      <c r="P42" s="334">
        <f>IF(übertrag!K12="",übertrag!L12,übertrag!K12)</f>
        <v>0</v>
      </c>
      <c r="Q42" s="334"/>
      <c r="R42" s="335"/>
      <c r="S42" s="117">
        <f>IF(Einzelergebnisse!H37=0,"",Einzelergebnisse!L39)</f>
      </c>
      <c r="T42" s="117">
        <f>IF(Einzelergebnisse!J39=0,"",Einzelergebnisse!J39)</f>
      </c>
      <c r="U42" s="117">
        <f>IF(Einzelergebnisse!K39=0,"",Einzelergebnisse!K39)</f>
      </c>
      <c r="V42" s="305">
        <f>IF(Einzelergebnisse!M39=0,"",Einzelergebnisse!M39)</f>
      </c>
      <c r="W42" s="306"/>
      <c r="X42" s="187">
        <f>IF(Einzelergebnisse!H37=0,"",IF(V42="",0,IF(V42=H42,0.5,IF(V42&gt;H42,1,0))))</f>
      </c>
      <c r="Y42" s="331"/>
      <c r="Z42" s="230"/>
      <c r="AA42" s="86"/>
    </row>
    <row r="43" spans="1:27" ht="12.75" customHeight="1" hidden="1" thickBot="1">
      <c r="A43" s="118">
        <f>übertrag!M27</f>
        <v>0</v>
      </c>
      <c r="B43" s="322"/>
      <c r="C43" s="323"/>
      <c r="D43" s="324"/>
      <c r="E43" s="117">
        <f>IF(Einzelergebnisse!A37=0,"",Einzelergebnisse!E40)</f>
      </c>
      <c r="F43" s="117">
        <f>IF(Einzelergebnisse!C40=0,"",Einzelergebnisse!C40)</f>
      </c>
      <c r="G43" s="117">
        <f>IF(Einzelergebnisse!D40=0,"",Einzelergebnisse!D40)</f>
      </c>
      <c r="H43" s="305">
        <f>IF(Einzelergebnisse!F40=0,"",Einzelergebnisse!F40)</f>
      </c>
      <c r="I43" s="306"/>
      <c r="J43" s="187">
        <f>IF(Einzelergebnisse!A37=0,"",IF(H43="",0,IF(H43=V43,0.5,IF(H43&gt;V43,1,0))))</f>
      </c>
      <c r="K43" s="365"/>
      <c r="L43" s="97"/>
      <c r="M43" s="97"/>
      <c r="N43" s="101"/>
      <c r="O43" s="99">
        <f>IF(übertrag!M12="",übertrag!N12,übertrag!M12)</f>
        <v>0</v>
      </c>
      <c r="P43" s="337"/>
      <c r="Q43" s="337"/>
      <c r="R43" s="338"/>
      <c r="S43" s="117">
        <f>IF(Einzelergebnisse!H37=0,"",Einzelergebnisse!L40)</f>
      </c>
      <c r="T43" s="117">
        <f>IF(Einzelergebnisse!J40=0,"",Einzelergebnisse!J40)</f>
      </c>
      <c r="U43" s="117">
        <f>IF(Einzelergebnisse!K40=0,"",Einzelergebnisse!K40)</f>
      </c>
      <c r="V43" s="305">
        <f>IF(Einzelergebnisse!M40=0,"",Einzelergebnisse!M40)</f>
      </c>
      <c r="W43" s="306"/>
      <c r="X43" s="187">
        <f>IF(Einzelergebnisse!H37=0,"",IF(V43="",0,IF(V43=H43,0.5,IF(V43&gt;H43,1,0))))</f>
      </c>
      <c r="Y43" s="332"/>
      <c r="Z43" s="230"/>
      <c r="AA43" s="86"/>
    </row>
    <row r="44" spans="1:27" ht="12.75" customHeight="1" hidden="1" thickBot="1">
      <c r="A44" s="100"/>
      <c r="B44" s="101"/>
      <c r="C44" s="101"/>
      <c r="D44" s="101"/>
      <c r="E44" s="134">
        <f>IF(Einzelergebnisse!A37=0,"",SUM(E39:E43))</f>
      </c>
      <c r="F44" s="133">
        <f>IF(Einzelergebnisse!A37=0,"",SUM(F39:F43))</f>
      </c>
      <c r="G44" s="134">
        <f>IF(Einzelergebnisse!A37=0,"",SUM(G39:G43))</f>
      </c>
      <c r="H44" s="307">
        <f>IF(Einzelergebnisse!A37=0,"",SUM(H39:H43))</f>
      </c>
      <c r="I44" s="308"/>
      <c r="J44" s="134">
        <f>IF(Einzelergebnisse!A37=0,"",SUM(J39:J40,J42:J43))</f>
      </c>
      <c r="K44" s="193"/>
      <c r="L44" s="174"/>
      <c r="M44" s="98"/>
      <c r="N44" s="101"/>
      <c r="O44" s="100"/>
      <c r="P44" s="101"/>
      <c r="Q44" s="101"/>
      <c r="R44" s="101"/>
      <c r="S44" s="134">
        <f>IF(Einzelergebnisse!H37=0,"",SUM(S39,S40,S42,S43))</f>
      </c>
      <c r="T44" s="133">
        <f>IF(Einzelergebnisse!H37=0,"",SUM(T39,T40,T42,T43))</f>
      </c>
      <c r="U44" s="134">
        <f>IF(Einzelergebnisse!H37=0,"",SUM(U39,U40,U42,U43))</f>
      </c>
      <c r="V44" s="307">
        <f>IF(Einzelergebnisse!H37=0,"",SUM(V39,V40,V42,V43))</f>
      </c>
      <c r="W44" s="308"/>
      <c r="X44" s="134">
        <f>IF(Einzelergebnisse!H37=0,"",SUM(X39:X40,X42:X43))</f>
      </c>
      <c r="Y44" s="223"/>
      <c r="Z44" s="231"/>
      <c r="AA44" s="86"/>
    </row>
    <row r="45" spans="1:27" ht="9" customHeight="1" hidden="1">
      <c r="A45" s="188" t="s">
        <v>47</v>
      </c>
      <c r="B45" s="309" t="s">
        <v>75</v>
      </c>
      <c r="C45" s="325"/>
      <c r="D45" s="310"/>
      <c r="E45" s="190" t="s">
        <v>48</v>
      </c>
      <c r="F45" s="190" t="s">
        <v>49</v>
      </c>
      <c r="G45" s="190" t="s">
        <v>30</v>
      </c>
      <c r="H45" s="309" t="s">
        <v>63</v>
      </c>
      <c r="I45" s="310"/>
      <c r="J45" s="189" t="s">
        <v>69</v>
      </c>
      <c r="K45" s="191" t="s">
        <v>50</v>
      </c>
      <c r="L45" s="72"/>
      <c r="M45" s="72"/>
      <c r="N45" s="101"/>
      <c r="O45" s="188" t="s">
        <v>47</v>
      </c>
      <c r="P45" s="309" t="s">
        <v>75</v>
      </c>
      <c r="Q45" s="325"/>
      <c r="R45" s="310"/>
      <c r="S45" s="190" t="s">
        <v>48</v>
      </c>
      <c r="T45" s="190" t="s">
        <v>49</v>
      </c>
      <c r="U45" s="190" t="s">
        <v>30</v>
      </c>
      <c r="V45" s="309" t="s">
        <v>63</v>
      </c>
      <c r="W45" s="310"/>
      <c r="X45" s="189" t="s">
        <v>69</v>
      </c>
      <c r="Y45" s="214" t="s">
        <v>50</v>
      </c>
      <c r="Z45" s="230"/>
      <c r="AA45" s="86"/>
    </row>
    <row r="46" spans="1:27" ht="12.75" customHeight="1" hidden="1">
      <c r="A46" s="115">
        <f>übertrag!O21</f>
        <v>0</v>
      </c>
      <c r="B46" s="390">
        <f>übertrag!Z7</f>
        <v>0</v>
      </c>
      <c r="C46" s="391"/>
      <c r="D46" s="392"/>
      <c r="E46" s="117">
        <f>IF(Einzelergebnisse!A45=0,"",Einzelergebnisse!E45)</f>
      </c>
      <c r="F46" s="117">
        <f>IF(Einzelergebnisse!C45=0,"",Einzelergebnisse!C45)</f>
      </c>
      <c r="G46" s="117">
        <f>IF(Einzelergebnisse!D45=0,"",Einzelergebnisse!D45)</f>
      </c>
      <c r="H46" s="305">
        <f>IF(Einzelergebnisse!F45=0,"",Einzelergebnisse!F45)</f>
      </c>
      <c r="I46" s="306"/>
      <c r="J46" s="187">
        <f>IF(Einzelergebnisse!A45=0,"",IF(H46="",0,IF(H46=V46,0.5,IF(H46&gt;V46,1,0))))</f>
      </c>
      <c r="K46" s="363">
        <f>IF(Einzelergebnisse!A45=0,"",IF(H46="",0,IF(J51&amp;H51=X51&amp;V51,0.5,IF(J51&amp;H51&gt;X51&amp;V51,1,IF(J51&gt;X51,1,0)))))</f>
      </c>
      <c r="L46" s="97"/>
      <c r="M46" s="97"/>
      <c r="N46" s="101"/>
      <c r="O46" s="114">
        <f>IF(übertrag!O7="",übertrag!P7,übertrag!O7)</f>
        <v>0</v>
      </c>
      <c r="P46" s="334">
        <f>IF(übertrag!K7="",übertrag!L7,übertrag!K7)</f>
        <v>0</v>
      </c>
      <c r="Q46" s="334"/>
      <c r="R46" s="335"/>
      <c r="S46" s="117">
        <f>IF(Einzelergebnisse!H45=0,"",Einzelergebnisse!L45)</f>
      </c>
      <c r="T46" s="117">
        <f>IF(Einzelergebnisse!J45=0,"",Einzelergebnisse!J45)</f>
      </c>
      <c r="U46" s="117">
        <f>IF(Einzelergebnisse!K45=0,"",Einzelergebnisse!K45)</f>
      </c>
      <c r="V46" s="305">
        <f>IF(Einzelergebnisse!M45=0,"",Einzelergebnisse!M45)</f>
      </c>
      <c r="W46" s="306"/>
      <c r="X46" s="187">
        <f>IF(Einzelergebnisse!H45=0,"",IF(V46="",0,IF(V46=H46,0.5,IF(V46&gt;H46,1,0))))</f>
      </c>
      <c r="Y46" s="330">
        <f>IF(Einzelergebnisse!H45=0,"",IF(V46="",0,IF(X51&amp;V51=J51&amp;H51,0.5,IF(X51&amp;V51&gt;J51&amp;H51,1,IF(X51&gt;J51,1,0)))))</f>
      </c>
      <c r="Z46" s="230"/>
      <c r="AA46" s="86"/>
    </row>
    <row r="47" spans="1:27" ht="12.75" customHeight="1" hidden="1">
      <c r="A47" s="102">
        <f>übertrag!M21</f>
        <v>0</v>
      </c>
      <c r="B47" s="393"/>
      <c r="C47" s="394"/>
      <c r="D47" s="395"/>
      <c r="E47" s="117">
        <f>IF(Einzelergebnisse!A45=0,"",Einzelergebnisse!E46)</f>
      </c>
      <c r="F47" s="117">
        <f>IF(Einzelergebnisse!C46=0,"",Einzelergebnisse!C46)</f>
      </c>
      <c r="G47" s="117">
        <f>IF(Einzelergebnisse!D46=0,"",Einzelergebnisse!D46)</f>
      </c>
      <c r="H47" s="305">
        <f>IF(Einzelergebnisse!F46=0,"",Einzelergebnisse!F46)</f>
      </c>
      <c r="I47" s="306"/>
      <c r="J47" s="187">
        <f>IF(Einzelergebnisse!A45=0,"",IF(H47="",0,IF(H47=V47,0.5,IF(H47&gt;V47,1,0))))</f>
      </c>
      <c r="K47" s="364"/>
      <c r="L47" s="97"/>
      <c r="M47" s="97"/>
      <c r="N47" s="101"/>
      <c r="O47" s="112">
        <f>IF(übertrag!M7="",übertrag!N7,übertrag!M7)</f>
        <v>0</v>
      </c>
      <c r="P47" s="358"/>
      <c r="Q47" s="358"/>
      <c r="R47" s="359"/>
      <c r="S47" s="117">
        <f>IF(Einzelergebnisse!H45=0,"",Einzelergebnisse!L46)</f>
      </c>
      <c r="T47" s="117">
        <f>IF(Einzelergebnisse!J46=0,"",Einzelergebnisse!J46)</f>
      </c>
      <c r="U47" s="117">
        <f>IF(Einzelergebnisse!K46=0,"",Einzelergebnisse!K46)</f>
      </c>
      <c r="V47" s="305">
        <f>IF(Einzelergebnisse!M46=0,"",Einzelergebnisse!M46)</f>
      </c>
      <c r="W47" s="306"/>
      <c r="X47" s="187">
        <f>IF(Einzelergebnisse!H45=0,"",IF(V47="",0,IF(V47=H47,0.5,IF(V47&gt;H47,1,0))))</f>
      </c>
      <c r="Y47" s="331"/>
      <c r="Z47" s="230"/>
      <c r="AA47" s="86"/>
    </row>
    <row r="48" spans="1:27" ht="9" customHeight="1" hidden="1">
      <c r="A48" s="192" t="s">
        <v>47</v>
      </c>
      <c r="B48" s="313" t="s">
        <v>76</v>
      </c>
      <c r="C48" s="314"/>
      <c r="D48" s="315"/>
      <c r="E48" s="117"/>
      <c r="F48" s="117"/>
      <c r="G48" s="117"/>
      <c r="H48" s="311"/>
      <c r="I48" s="312"/>
      <c r="J48" s="187"/>
      <c r="K48" s="364"/>
      <c r="L48" s="97"/>
      <c r="M48" s="97"/>
      <c r="N48" s="101"/>
      <c r="O48" s="192" t="s">
        <v>47</v>
      </c>
      <c r="P48" s="313" t="s">
        <v>76</v>
      </c>
      <c r="Q48" s="314"/>
      <c r="R48" s="315"/>
      <c r="S48" s="117"/>
      <c r="T48" s="117"/>
      <c r="U48" s="117"/>
      <c r="V48" s="311"/>
      <c r="W48" s="312"/>
      <c r="X48" s="187"/>
      <c r="Y48" s="331"/>
      <c r="Z48" s="230"/>
      <c r="AA48" s="86"/>
    </row>
    <row r="49" spans="1:27" ht="12.75" customHeight="1" hidden="1">
      <c r="A49" s="115">
        <f>übertrag!O28</f>
        <v>0</v>
      </c>
      <c r="B49" s="319">
        <f>übertrag!Z14</f>
        <v>0</v>
      </c>
      <c r="C49" s="320"/>
      <c r="D49" s="321"/>
      <c r="E49" s="117">
        <f>IF(Einzelergebnisse!A45=0,"",Einzelergebnisse!E47)</f>
      </c>
      <c r="F49" s="117">
        <f>IF(Einzelergebnisse!C47=0,"",Einzelergebnisse!C47)</f>
      </c>
      <c r="G49" s="117">
        <f>IF(Einzelergebnisse!D47=0,"",Einzelergebnisse!D47)</f>
      </c>
      <c r="H49" s="305">
        <f>IF(Einzelergebnisse!F47=0,"",Einzelergebnisse!F47)</f>
      </c>
      <c r="I49" s="306"/>
      <c r="J49" s="187">
        <f>IF(Einzelergebnisse!A45=0,"",IF(H49="",0,IF(H49=V49,0.5,IF(H49&gt;V49,1,0))))</f>
      </c>
      <c r="K49" s="364"/>
      <c r="L49" s="97"/>
      <c r="M49" s="97"/>
      <c r="N49" s="101"/>
      <c r="O49" s="114">
        <f>IF(übertrag!O13="",übertrag!P13,übertrag!O13)</f>
        <v>0</v>
      </c>
      <c r="P49" s="334">
        <f>IF(übertrag!K13="",übertrag!L13,übertrag!K13)</f>
        <v>0</v>
      </c>
      <c r="Q49" s="334"/>
      <c r="R49" s="335"/>
      <c r="S49" s="117">
        <f>IF(Einzelergebnisse!H45=0,"",Einzelergebnisse!L47)</f>
      </c>
      <c r="T49" s="117">
        <f>IF(Einzelergebnisse!J47=0,"",Einzelergebnisse!J47)</f>
      </c>
      <c r="U49" s="117">
        <f>IF(Einzelergebnisse!K47=0,"",Einzelergebnisse!K47)</f>
      </c>
      <c r="V49" s="305">
        <f>IF(Einzelergebnisse!M47=0,"",Einzelergebnisse!M47)</f>
      </c>
      <c r="W49" s="306"/>
      <c r="X49" s="187">
        <f>IF(Einzelergebnisse!H45=0,"",IF(V49="",0,IF(V49=H49,0.5,IF(V49&gt;H49,1,0))))</f>
      </c>
      <c r="Y49" s="331"/>
      <c r="Z49" s="230"/>
      <c r="AA49" s="86"/>
    </row>
    <row r="50" spans="1:27" ht="12.75" customHeight="1" hidden="1" thickBot="1">
      <c r="A50" s="118">
        <f>übertrag!M28</f>
        <v>0</v>
      </c>
      <c r="B50" s="322"/>
      <c r="C50" s="323"/>
      <c r="D50" s="324"/>
      <c r="E50" s="117">
        <f>IF(Einzelergebnisse!A45=0,"",Einzelergebnisse!E48)</f>
      </c>
      <c r="F50" s="117">
        <f>IF(Einzelergebnisse!C48=0,"",Einzelergebnisse!C48)</f>
      </c>
      <c r="G50" s="117">
        <f>IF(Einzelergebnisse!D48=0,"",Einzelergebnisse!D48)</f>
      </c>
      <c r="H50" s="305">
        <f>IF(Einzelergebnisse!F48=0,"",Einzelergebnisse!F48)</f>
      </c>
      <c r="I50" s="306"/>
      <c r="J50" s="187">
        <f>IF(Einzelergebnisse!A45=0,"",IF(H50="",0,IF(H50=V50,0.5,IF(H50&gt;V50,1,0))))</f>
      </c>
      <c r="K50" s="365"/>
      <c r="L50" s="97"/>
      <c r="M50" s="97"/>
      <c r="N50" s="101"/>
      <c r="O50" s="99">
        <f>IF(übertrag!M13="",übertrag!N13,übertrag!M13)</f>
        <v>0</v>
      </c>
      <c r="P50" s="337"/>
      <c r="Q50" s="337"/>
      <c r="R50" s="338"/>
      <c r="S50" s="117">
        <f>IF(Einzelergebnisse!H45=0,"",Einzelergebnisse!L48)</f>
      </c>
      <c r="T50" s="117">
        <f>IF(Einzelergebnisse!J48=0,"",Einzelergebnisse!J48)</f>
      </c>
      <c r="U50" s="117">
        <f>IF(Einzelergebnisse!K48=0,"",Einzelergebnisse!K48)</f>
      </c>
      <c r="V50" s="305">
        <f>IF(Einzelergebnisse!M48=0,"",Einzelergebnisse!M48)</f>
      </c>
      <c r="W50" s="306"/>
      <c r="X50" s="187">
        <f>IF(Einzelergebnisse!H45=0,"",IF(V50="",0,IF(V50=H50,0.5,IF(V50&gt;H50,1,0))))</f>
      </c>
      <c r="Y50" s="332"/>
      <c r="Z50" s="230"/>
      <c r="AA50" s="86"/>
    </row>
    <row r="51" spans="1:27" ht="12.75" customHeight="1" hidden="1" thickBot="1">
      <c r="A51" s="103"/>
      <c r="B51" s="103"/>
      <c r="C51" s="103"/>
      <c r="D51" s="103"/>
      <c r="E51" s="194">
        <f>IF(Einzelergebnisse!A45=0,"",SUM(E46:E50))</f>
      </c>
      <c r="F51" s="195">
        <f>IF(Einzelergebnisse!A45=0,"",SUM(F46:F50))</f>
      </c>
      <c r="G51" s="194">
        <f>IF(Einzelergebnisse!A45=0,"",SUM(G46:G50))</f>
      </c>
      <c r="H51" s="361">
        <f>IF(Einzelergebnisse!A45=0,"",SUM(H46:H50))</f>
      </c>
      <c r="I51" s="362"/>
      <c r="J51" s="194">
        <f>IF(Einzelergebnisse!A45=0,"",SUM(J46:J47,J49:J50))</f>
      </c>
      <c r="K51" s="196"/>
      <c r="L51" s="174"/>
      <c r="M51" s="98"/>
      <c r="N51" s="101"/>
      <c r="O51" s="101"/>
      <c r="P51" s="101"/>
      <c r="Q51" s="101"/>
      <c r="R51" s="101"/>
      <c r="S51" s="194">
        <f>IF(Einzelergebnisse!H45=0,"",SUM(S46,S47,S49,S50))</f>
      </c>
      <c r="T51" s="195">
        <f>IF(Einzelergebnisse!H45=0,"",SUM(T46,T47,T49,T50))</f>
      </c>
      <c r="U51" s="194">
        <f>IF(Einzelergebnisse!H45=0,"",SUM(U46,U47,U49,U50))</f>
      </c>
      <c r="V51" s="361">
        <f>IF(Einzelergebnisse!H45=0,"",SUM(V46,V47,V49,V50))</f>
      </c>
      <c r="W51" s="362"/>
      <c r="X51" s="194">
        <f>IF(Einzelergebnisse!H45=0,"",SUM(X46:X47,X49:X50))</f>
      </c>
      <c r="Y51" s="228"/>
      <c r="Z51" s="231"/>
      <c r="AA51" s="86"/>
    </row>
    <row r="52" spans="1:27" ht="12.75" customHeight="1">
      <c r="A52" s="103"/>
      <c r="B52" s="103"/>
      <c r="C52" s="103"/>
      <c r="D52" s="129"/>
      <c r="E52" s="197" t="s">
        <v>127</v>
      </c>
      <c r="F52" s="197" t="s">
        <v>128</v>
      </c>
      <c r="G52" s="197" t="s">
        <v>129</v>
      </c>
      <c r="H52" s="360" t="s">
        <v>130</v>
      </c>
      <c r="I52" s="360"/>
      <c r="J52" s="197" t="s">
        <v>123</v>
      </c>
      <c r="K52" s="197" t="s">
        <v>131</v>
      </c>
      <c r="L52" s="131"/>
      <c r="M52" s="104"/>
      <c r="N52" s="103"/>
      <c r="O52" s="103"/>
      <c r="P52" s="103"/>
      <c r="Q52" s="103"/>
      <c r="R52" s="130"/>
      <c r="S52" s="197" t="s">
        <v>127</v>
      </c>
      <c r="T52" s="197" t="s">
        <v>128</v>
      </c>
      <c r="U52" s="197" t="s">
        <v>129</v>
      </c>
      <c r="V52" s="360" t="s">
        <v>130</v>
      </c>
      <c r="W52" s="360"/>
      <c r="X52" s="197" t="s">
        <v>123</v>
      </c>
      <c r="Y52" s="229" t="s">
        <v>131</v>
      </c>
      <c r="Z52" s="232"/>
      <c r="AA52" s="86"/>
    </row>
    <row r="53" spans="1:25" ht="14.25" customHeight="1">
      <c r="A53" s="103"/>
      <c r="B53" s="103"/>
      <c r="C53" s="103"/>
      <c r="D53" s="104"/>
      <c r="E53" s="198">
        <f>IF(Einzelergebnisse!A5=0,"",SUM(E16,E23,E30,E37,E44,E51))</f>
        <v>0</v>
      </c>
      <c r="F53" s="211">
        <f>IF(Einzelergebnisse!A5=0,"",SUM(F16,F23,F30,F37,F44,F51))</f>
        <v>0</v>
      </c>
      <c r="G53" s="211">
        <f>IF(Einzelergebnisse!A5=0,"",SUM(G16,G23,G30,G37,G44,G51))</f>
        <v>0</v>
      </c>
      <c r="H53" s="387">
        <f>IF(Einzelergebnisse!A5=0,"",SUM(H16,H23,H30,H37,H44,H51))</f>
        <v>0</v>
      </c>
      <c r="I53" s="387" t="e">
        <v>#REF!</v>
      </c>
      <c r="J53" s="212">
        <f>IF(Einzelergebnisse!A5=0,"",SUM(J16,J23,J30,J37,J44,J51))</f>
        <v>0</v>
      </c>
      <c r="K53" s="198">
        <f>IF(Einzelergebnisse!A5=0,"",SUM(K11,K18,K25,K32,K39,K46))</f>
        <v>0</v>
      </c>
      <c r="L53" s="105"/>
      <c r="M53" s="105"/>
      <c r="N53" s="119" t="s">
        <v>71</v>
      </c>
      <c r="O53" s="96"/>
      <c r="P53" s="103"/>
      <c r="Q53" s="103"/>
      <c r="R53" s="104"/>
      <c r="S53" s="198">
        <f>IF(Einzelergebnisse!H5=0,"",SUM(S16,S23,S30,S37,S44,S51))</f>
        <v>0</v>
      </c>
      <c r="T53" s="211">
        <f>IF(Einzelergebnisse!H5=0,"",SUM(T16,T23,T30,T37,T44,T51))</f>
        <v>0</v>
      </c>
      <c r="U53" s="211">
        <f>IF(Einzelergebnisse!H5=0,"",SUM(U16,U23,U30,U37,U44,U51))</f>
        <v>0</v>
      </c>
      <c r="V53" s="387">
        <f>IF(Einzelergebnisse!H5=0,"",SUM(V16,V23,V30,V37,V44,V51))</f>
        <v>0</v>
      </c>
      <c r="W53" s="387"/>
      <c r="X53" s="212">
        <f>IF(Einzelergebnisse!H5=0,"",SUM(X16,X23,X30,X37,X44,X51))</f>
        <v>0</v>
      </c>
      <c r="Y53" s="198">
        <f>IF(Einzelergebnisse!H5=0,"",SUM(Y11,Y18,Y25,Y32,Y39,Y46))</f>
        <v>0</v>
      </c>
    </row>
    <row r="54" spans="3:24" ht="13.5" customHeight="1">
      <c r="C54" s="106" t="s">
        <v>72</v>
      </c>
      <c r="D54" s="132">
        <f>IF(Einzelergebnisse!A5=0,"",SUM(H16,H23,H30,H37,H44,H51))</f>
        <v>0</v>
      </c>
      <c r="E54" s="386" t="s">
        <v>70</v>
      </c>
      <c r="F54" s="386"/>
      <c r="G54" s="386"/>
      <c r="H54" s="386"/>
      <c r="I54" s="386"/>
      <c r="J54" s="132">
        <f>IF(Einzelergebnisse!A5=0,"",IF(D54=0,0,IF(D54=R54,1,IF(D54&gt;R54,2,0))))</f>
        <v>0</v>
      </c>
      <c r="K54" s="92"/>
      <c r="L54" s="122">
        <f>IF(Einzelergebnisse!A5=0,"",SUM(K53,J54))</f>
        <v>0</v>
      </c>
      <c r="M54" s="140" t="s">
        <v>51</v>
      </c>
      <c r="N54" s="122">
        <f>IF(Einzelergebnisse!H5=0,"",SUM(X54,Y53))</f>
        <v>0</v>
      </c>
      <c r="O54" s="107"/>
      <c r="Q54" s="106" t="s">
        <v>72</v>
      </c>
      <c r="R54" s="132">
        <f>IF(Einzelergebnisse!H5=0,"",SUM(V16,V23,V30,V37,V44,V51))</f>
        <v>0</v>
      </c>
      <c r="S54" s="386" t="s">
        <v>70</v>
      </c>
      <c r="T54" s="386"/>
      <c r="U54" s="386"/>
      <c r="V54" s="386"/>
      <c r="W54" s="106"/>
      <c r="X54" s="132">
        <f>IF(Einzelergebnisse!H5=0,"",IF(R54=0,0,IF(R54=D54,1,IF(R54&gt;D54,2,0))))</f>
        <v>0</v>
      </c>
    </row>
    <row r="55" spans="1:26" ht="13.5" customHeight="1">
      <c r="A55" s="86"/>
      <c r="B55" s="86"/>
      <c r="C55" s="215"/>
      <c r="D55" s="216"/>
      <c r="E55" s="215"/>
      <c r="F55" s="215"/>
      <c r="G55" s="215"/>
      <c r="H55" s="215"/>
      <c r="I55" s="215"/>
      <c r="J55" s="216"/>
      <c r="K55" s="119"/>
      <c r="L55" s="217"/>
      <c r="M55" s="213"/>
      <c r="N55" s="217"/>
      <c r="O55" s="218"/>
      <c r="P55" s="86"/>
      <c r="Q55" s="215"/>
      <c r="R55" s="216"/>
      <c r="S55" s="215"/>
      <c r="T55" s="215"/>
      <c r="U55" s="215"/>
      <c r="V55" s="215"/>
      <c r="W55" s="215"/>
      <c r="X55" s="216"/>
      <c r="Y55" s="86"/>
      <c r="Z55" s="86"/>
    </row>
    <row r="56" spans="1:26" ht="13.5" customHeight="1">
      <c r="A56" s="86"/>
      <c r="B56" s="86"/>
      <c r="C56" s="215"/>
      <c r="E56" s="215"/>
      <c r="G56" s="216"/>
      <c r="H56" s="215"/>
      <c r="I56" s="219">
        <f>IF(AND(L54=3,J53=8),"Sudden Victory:","")</f>
      </c>
      <c r="J56" s="216"/>
      <c r="K56" s="119"/>
      <c r="L56" s="249">
        <f>Einzelergebnisse!I54</f>
        <v>0</v>
      </c>
      <c r="M56" s="140" t="s">
        <v>51</v>
      </c>
      <c r="N56" s="249">
        <f>Einzelergebnisse!I55</f>
        <v>0</v>
      </c>
      <c r="O56" s="220" t="s">
        <v>140</v>
      </c>
      <c r="P56" s="86"/>
      <c r="Q56" s="215"/>
      <c r="R56" s="216"/>
      <c r="S56" s="215"/>
      <c r="T56" s="215"/>
      <c r="U56" s="215"/>
      <c r="V56" s="215"/>
      <c r="W56" s="215"/>
      <c r="X56" s="216"/>
      <c r="Y56" s="86"/>
      <c r="Z56" s="86"/>
    </row>
    <row r="57" spans="1:26" ht="13.5" customHeight="1">
      <c r="A57" s="86"/>
      <c r="B57" s="86"/>
      <c r="C57" s="215"/>
      <c r="D57" s="216"/>
      <c r="E57" s="215"/>
      <c r="F57" s="215"/>
      <c r="G57" s="215"/>
      <c r="H57" s="215"/>
      <c r="I57" s="215"/>
      <c r="J57" s="216"/>
      <c r="K57" s="119"/>
      <c r="L57" s="217"/>
      <c r="M57" s="213"/>
      <c r="N57" s="217"/>
      <c r="O57" s="218"/>
      <c r="P57" s="86"/>
      <c r="Q57" s="215"/>
      <c r="R57" s="216"/>
      <c r="S57" s="215"/>
      <c r="T57" s="215"/>
      <c r="U57" s="215"/>
      <c r="V57" s="215"/>
      <c r="W57" s="215"/>
      <c r="X57" s="216"/>
      <c r="Y57" s="86"/>
      <c r="Z57" s="86"/>
    </row>
    <row r="58" spans="1:26" ht="13.5" customHeight="1">
      <c r="A58" s="383">
        <f>IF(H11="","",IF(L54=N54,"",IF(L54&gt;N54,CONCATENATE("Sieger nach Mannschaftspunkten ist   ",D8),CONCATENATE("Sieger nach Mannschaftspunkten ist   ",R8))))</f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</row>
    <row r="59" spans="1:26" ht="13.5" customHeight="1">
      <c r="A59" s="383">
        <f>IF(A58&lt;&gt;"","",IF(AND(L54=N54,J53=X53),"",IF(J53&gt;X53,CONCATENATE("Sieger nach Satzpunkten ist   ",D8),CONCATENATE("Sieger nach Satzpunkten ist   ",R8))))</f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</row>
    <row r="60" spans="1:26" ht="13.5" customHeight="1">
      <c r="A60" s="383">
        <f>IF(H11="","",IF(L56=N56,"",IF(L56&gt;N56,CONCATENATE("Sieger nach Sudden Victory ist  ",D8),CONCATENATE("Sieger nach Sudden Victory ist  ",R8))))</f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</row>
    <row r="61" spans="11:14" s="86" customFormat="1" ht="13.5" customHeight="1">
      <c r="K61" s="215"/>
      <c r="L61" s="216"/>
      <c r="M61" s="213"/>
      <c r="N61" s="216"/>
    </row>
    <row r="62" spans="11:14" ht="4.5" customHeight="1">
      <c r="K62" s="92"/>
      <c r="L62" s="86"/>
      <c r="N62" s="86"/>
    </row>
    <row r="63" spans="2:26" ht="10.5" customHeight="1">
      <c r="B63" s="110" t="s">
        <v>66</v>
      </c>
      <c r="H63" s="110" t="s">
        <v>52</v>
      </c>
      <c r="I63" s="123" t="str">
        <f>Grundeingaben!D13</f>
        <v>X</v>
      </c>
      <c r="J63" s="126" t="s">
        <v>53</v>
      </c>
      <c r="K63" s="123">
        <f>Grundeingaben!E13</f>
      </c>
      <c r="L63" s="125" t="s">
        <v>54</v>
      </c>
      <c r="M63" s="86"/>
      <c r="N63" s="385"/>
      <c r="O63" s="385"/>
      <c r="P63" s="385"/>
      <c r="Q63" s="108"/>
      <c r="R63" s="110" t="s">
        <v>55</v>
      </c>
      <c r="U63" s="110" t="s">
        <v>56</v>
      </c>
      <c r="V63" s="123">
        <f>Grundeingaben!D16</f>
      </c>
      <c r="W63" s="109" t="s">
        <v>53</v>
      </c>
      <c r="Y63" s="123" t="str">
        <f>Grundeingaben!E16</f>
        <v>X</v>
      </c>
      <c r="Z63" s="126" t="s">
        <v>54</v>
      </c>
    </row>
    <row r="64" spans="2:26" ht="10.5" customHeight="1">
      <c r="B64" s="110" t="s">
        <v>67</v>
      </c>
      <c r="H64" s="110" t="s">
        <v>57</v>
      </c>
      <c r="I64" s="123" t="str">
        <f>Grundeingaben!D14</f>
        <v>X</v>
      </c>
      <c r="J64" s="109" t="s">
        <v>53</v>
      </c>
      <c r="K64" s="123">
        <f>Grundeingaben!E14</f>
      </c>
      <c r="L64" s="125" t="s">
        <v>54</v>
      </c>
      <c r="M64" s="86"/>
      <c r="N64" s="385"/>
      <c r="O64" s="385"/>
      <c r="P64" s="385"/>
      <c r="Q64" s="108"/>
      <c r="R64" s="110" t="s">
        <v>58</v>
      </c>
      <c r="U64" s="110" t="s">
        <v>59</v>
      </c>
      <c r="V64" s="123">
        <f>Grundeingaben!D17</f>
      </c>
      <c r="W64" s="109" t="s">
        <v>53</v>
      </c>
      <c r="Y64" s="123" t="str">
        <f>Grundeingaben!E17</f>
        <v>X</v>
      </c>
      <c r="Z64" s="126" t="s">
        <v>54</v>
      </c>
    </row>
    <row r="65" spans="2:26" ht="10.5" customHeight="1">
      <c r="B65" s="110" t="s">
        <v>68</v>
      </c>
      <c r="H65" s="110" t="s">
        <v>60</v>
      </c>
      <c r="I65" s="123">
        <f>Grundeingaben!D15</f>
      </c>
      <c r="J65" s="109" t="s">
        <v>53</v>
      </c>
      <c r="K65" s="123" t="str">
        <f>Grundeingaben!E15</f>
        <v>X</v>
      </c>
      <c r="L65" s="125" t="s">
        <v>54</v>
      </c>
      <c r="M65" s="86"/>
      <c r="Q65" s="108"/>
      <c r="R65" s="110" t="s">
        <v>61</v>
      </c>
      <c r="U65" s="110" t="s">
        <v>62</v>
      </c>
      <c r="V65" s="123">
        <f>Grundeingaben!D18</f>
      </c>
      <c r="W65" s="109" t="s">
        <v>53</v>
      </c>
      <c r="Y65" s="123" t="str">
        <f>Grundeingaben!E18</f>
        <v>X</v>
      </c>
      <c r="Z65" s="126" t="s">
        <v>54</v>
      </c>
    </row>
    <row r="66" spans="8:26" ht="10.5" customHeight="1">
      <c r="H66" s="124" t="s">
        <v>64</v>
      </c>
      <c r="I66" s="171"/>
      <c r="J66" s="73" t="s">
        <v>53</v>
      </c>
      <c r="K66" s="171"/>
      <c r="L66" s="128" t="s">
        <v>54</v>
      </c>
      <c r="P66" s="110" t="s">
        <v>65</v>
      </c>
      <c r="Q66" s="113" t="str">
        <f>Grundeingaben!C19</f>
        <v>nein</v>
      </c>
      <c r="U66" s="124" t="s">
        <v>64</v>
      </c>
      <c r="V66" s="171"/>
      <c r="W66" s="73" t="s">
        <v>53</v>
      </c>
      <c r="Y66" s="171"/>
      <c r="Z66" s="127" t="s">
        <v>54</v>
      </c>
    </row>
    <row r="67" spans="1:26" ht="18" customHeight="1">
      <c r="A67" s="108"/>
      <c r="B67" s="110" t="s">
        <v>73</v>
      </c>
      <c r="C67" s="378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</row>
    <row r="68" spans="1:26" ht="18" customHeight="1">
      <c r="A68" s="378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</row>
    <row r="69" spans="1:26" ht="18" customHeight="1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</row>
    <row r="70" spans="1:26" ht="18" customHeight="1">
      <c r="A70" s="88"/>
      <c r="B70" s="111" t="s">
        <v>44</v>
      </c>
      <c r="C70" s="371"/>
      <c r="D70" s="372"/>
      <c r="E70" s="372"/>
      <c r="F70" s="372"/>
      <c r="G70" s="87"/>
      <c r="H70" s="87"/>
      <c r="I70" s="87"/>
      <c r="J70" s="87"/>
      <c r="K70" s="111" t="s">
        <v>74</v>
      </c>
      <c r="L70" s="380"/>
      <c r="M70" s="380"/>
      <c r="N70" s="380"/>
      <c r="O70" s="380"/>
      <c r="P70" s="380"/>
      <c r="Q70" s="87"/>
      <c r="R70" s="88"/>
      <c r="S70" s="111" t="s">
        <v>6</v>
      </c>
      <c r="T70" s="371"/>
      <c r="U70" s="372"/>
      <c r="V70" s="372"/>
      <c r="W70" s="372"/>
      <c r="X70" s="372"/>
      <c r="Y70" s="372"/>
      <c r="Z70" s="372"/>
    </row>
    <row r="71" spans="3:26" ht="15.75" customHeight="1">
      <c r="C71" s="370"/>
      <c r="D71" s="370"/>
      <c r="E71" s="370"/>
      <c r="F71" s="370"/>
      <c r="G71" s="373"/>
      <c r="H71" s="373"/>
      <c r="I71" s="373"/>
      <c r="J71" s="373"/>
      <c r="K71" s="373"/>
      <c r="L71" s="374"/>
      <c r="M71" s="374"/>
      <c r="N71" s="374"/>
      <c r="O71" s="374"/>
      <c r="P71" s="374"/>
      <c r="T71" s="369"/>
      <c r="U71" s="369"/>
      <c r="V71" s="369"/>
      <c r="W71" s="369"/>
      <c r="X71" s="369"/>
      <c r="Y71" s="369"/>
      <c r="Z71" s="369"/>
    </row>
  </sheetData>
  <sheetProtection password="CDFC" sheet="1"/>
  <mergeCells count="186">
    <mergeCell ref="AA1:AD4"/>
    <mergeCell ref="V53:W53"/>
    <mergeCell ref="H26:I26"/>
    <mergeCell ref="B18:D19"/>
    <mergeCell ref="B46:D47"/>
    <mergeCell ref="B45:D45"/>
    <mergeCell ref="H44:I44"/>
    <mergeCell ref="H25:I25"/>
    <mergeCell ref="L7:N7"/>
    <mergeCell ref="L8:N8"/>
    <mergeCell ref="H22:I22"/>
    <mergeCell ref="N64:P64"/>
    <mergeCell ref="K25:K29"/>
    <mergeCell ref="H24:I24"/>
    <mergeCell ref="H23:I23"/>
    <mergeCell ref="H29:I29"/>
    <mergeCell ref="H28:I28"/>
    <mergeCell ref="A59:Z59"/>
    <mergeCell ref="P24:R24"/>
    <mergeCell ref="P31:R31"/>
    <mergeCell ref="E54:I54"/>
    <mergeCell ref="S54:V54"/>
    <mergeCell ref="K32:K36"/>
    <mergeCell ref="H52:I52"/>
    <mergeCell ref="H53:I53"/>
    <mergeCell ref="H50:I50"/>
    <mergeCell ref="P48:R48"/>
    <mergeCell ref="P45:R45"/>
    <mergeCell ref="H42:I42"/>
    <mergeCell ref="H38:I38"/>
    <mergeCell ref="B48:D48"/>
    <mergeCell ref="L70:P70"/>
    <mergeCell ref="A69:Z69"/>
    <mergeCell ref="P25:R26"/>
    <mergeCell ref="A60:Z60"/>
    <mergeCell ref="B49:D50"/>
    <mergeCell ref="P49:R50"/>
    <mergeCell ref="N63:P63"/>
    <mergeCell ref="A58:Z58"/>
    <mergeCell ref="H41:I41"/>
    <mergeCell ref="B11:D12"/>
    <mergeCell ref="H14:I14"/>
    <mergeCell ref="A5:D7"/>
    <mergeCell ref="B4:C4"/>
    <mergeCell ref="P21:R22"/>
    <mergeCell ref="A68:Z68"/>
    <mergeCell ref="C67:Z67"/>
    <mergeCell ref="B21:D22"/>
    <mergeCell ref="B25:D26"/>
    <mergeCell ref="H21:I21"/>
    <mergeCell ref="H20:I20"/>
    <mergeCell ref="B20:D20"/>
    <mergeCell ref="B24:D24"/>
    <mergeCell ref="B32:D33"/>
    <mergeCell ref="H27:I27"/>
    <mergeCell ref="H32:I32"/>
    <mergeCell ref="B27:D27"/>
    <mergeCell ref="B28:D29"/>
    <mergeCell ref="H31:I31"/>
    <mergeCell ref="H33:I33"/>
    <mergeCell ref="T71:Z71"/>
    <mergeCell ref="C71:F71"/>
    <mergeCell ref="T70:Z70"/>
    <mergeCell ref="C70:F70"/>
    <mergeCell ref="G71:K71"/>
    <mergeCell ref="L71:P71"/>
    <mergeCell ref="H51:I51"/>
    <mergeCell ref="K1:O1"/>
    <mergeCell ref="K11:K15"/>
    <mergeCell ref="B10:D10"/>
    <mergeCell ref="N4:O4"/>
    <mergeCell ref="N5:O5"/>
    <mergeCell ref="B35:D36"/>
    <mergeCell ref="B31:D31"/>
    <mergeCell ref="H35:I35"/>
    <mergeCell ref="H30:I30"/>
    <mergeCell ref="H34:I34"/>
    <mergeCell ref="V44:W44"/>
    <mergeCell ref="H48:I48"/>
    <mergeCell ref="H43:I43"/>
    <mergeCell ref="P38:R38"/>
    <mergeCell ref="P34:R34"/>
    <mergeCell ref="V46:W46"/>
    <mergeCell ref="V42:W42"/>
    <mergeCell ref="V52:W52"/>
    <mergeCell ref="V51:W51"/>
    <mergeCell ref="K39:K43"/>
    <mergeCell ref="Y46:Y50"/>
    <mergeCell ref="K46:K50"/>
    <mergeCell ref="P46:R47"/>
    <mergeCell ref="V49:W49"/>
    <mergeCell ref="V50:W50"/>
    <mergeCell ref="V48:W48"/>
    <mergeCell ref="V47:W4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V41:W41"/>
    <mergeCell ref="P20:R20"/>
    <mergeCell ref="P18:R19"/>
    <mergeCell ref="Y11:Y15"/>
    <mergeCell ref="P10:R10"/>
    <mergeCell ref="V11:W11"/>
    <mergeCell ref="P17:R17"/>
    <mergeCell ref="V12:W12"/>
    <mergeCell ref="V10:W10"/>
    <mergeCell ref="V16:W16"/>
    <mergeCell ref="P11:R12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B14:D15"/>
    <mergeCell ref="B17:D17"/>
    <mergeCell ref="P3:R3"/>
    <mergeCell ref="P5:R5"/>
    <mergeCell ref="N6:O6"/>
    <mergeCell ref="D8:K8"/>
    <mergeCell ref="B3:C3"/>
    <mergeCell ref="R8:Y8"/>
    <mergeCell ref="K18:K22"/>
    <mergeCell ref="Y18:Y22"/>
    <mergeCell ref="Y25:Y29"/>
    <mergeCell ref="P28:R29"/>
    <mergeCell ref="P27:R27"/>
    <mergeCell ref="P14:R15"/>
    <mergeCell ref="V20:W20"/>
    <mergeCell ref="V18:W18"/>
    <mergeCell ref="V19:W19"/>
    <mergeCell ref="B42:D43"/>
    <mergeCell ref="B34:D34"/>
    <mergeCell ref="B38:D38"/>
    <mergeCell ref="B39:D40"/>
    <mergeCell ref="B41:D41"/>
    <mergeCell ref="H10:I10"/>
    <mergeCell ref="H19:I19"/>
    <mergeCell ref="H13:I13"/>
    <mergeCell ref="H17:I17"/>
    <mergeCell ref="H15:I15"/>
    <mergeCell ref="V17:W17"/>
    <mergeCell ref="P13:R13"/>
    <mergeCell ref="V13:W13"/>
    <mergeCell ref="L10:N10"/>
    <mergeCell ref="H11:I11"/>
    <mergeCell ref="H12:I12"/>
    <mergeCell ref="V14:W14"/>
    <mergeCell ref="V15:W15"/>
    <mergeCell ref="V21:W21"/>
    <mergeCell ref="V22:W22"/>
    <mergeCell ref="V23:W23"/>
    <mergeCell ref="V24:W24"/>
    <mergeCell ref="V37:W37"/>
    <mergeCell ref="V45:W45"/>
    <mergeCell ref="V38:W38"/>
    <mergeCell ref="V40:W40"/>
    <mergeCell ref="V39:W39"/>
    <mergeCell ref="V43:W43"/>
    <mergeCell ref="V30:W30"/>
    <mergeCell ref="V25:W25"/>
    <mergeCell ref="V26:W26"/>
    <mergeCell ref="V36:W36"/>
    <mergeCell ref="V28:W28"/>
    <mergeCell ref="V29:W29"/>
    <mergeCell ref="V27:W27"/>
    <mergeCell ref="V33:W33"/>
    <mergeCell ref="V31:W31"/>
    <mergeCell ref="V32:W32"/>
    <mergeCell ref="H49:I49"/>
    <mergeCell ref="H36:I36"/>
    <mergeCell ref="H37:I37"/>
    <mergeCell ref="H40:I40"/>
    <mergeCell ref="H45:I45"/>
    <mergeCell ref="H46:I46"/>
    <mergeCell ref="H47:I47"/>
    <mergeCell ref="H39:I39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9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55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36" t="s">
        <v>36</v>
      </c>
      <c r="R1" s="436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1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Mustermann, Max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24264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KSV Gastmannschaft</v>
      </c>
      <c r="Z2" t="str">
        <f>IF(I16,VLOOKUP(übertrag!I16,Heimü,2,),"")</f>
        <v>Musterfrau, Paula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 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6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SKC 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2</v>
      </c>
      <c r="M16" s="37">
        <f>IF(I16,VLOOKUP(übertrag!I16,jhgheim,2,),"")</f>
        <v>28313</v>
      </c>
      <c r="O16">
        <f>IF(übertrag!I16,VLOOKUP(übertrag!I16,paßheim,2,),"")</f>
        <v>2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7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7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7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7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7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7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37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7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9"/>
    </row>
    <row r="25" spans="9:31" ht="12.75">
      <c r="I25">
        <v>9</v>
      </c>
      <c r="K25">
        <f>IF(I25,VLOOKUP(übertrag!I25,paßheim,2,),"")</f>
        <v>0</v>
      </c>
      <c r="M25" s="37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7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7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7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7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7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7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7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7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47" t="s">
        <v>45</v>
      </c>
    </row>
    <row r="155" ht="12.75">
      <c r="A155" t="s">
        <v>203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Z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I55" sqref="I55:J5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39"/>
      <c r="B1" s="142"/>
      <c r="C1" s="139"/>
      <c r="D1" s="141"/>
      <c r="E1" s="143"/>
      <c r="F1" s="401" t="s">
        <v>118</v>
      </c>
      <c r="G1" s="401"/>
      <c r="H1" s="401"/>
      <c r="I1" s="142"/>
      <c r="J1" s="139"/>
      <c r="K1" s="141"/>
      <c r="L1" s="143"/>
      <c r="M1" s="141"/>
      <c r="N1" s="43"/>
      <c r="O1" s="45"/>
      <c r="P1" s="45"/>
    </row>
    <row r="2" spans="1:16" s="16" customFormat="1" ht="18.75">
      <c r="A2" s="402" t="str">
        <f>DKB!D8</f>
        <v>SKC Heimmannschaft</v>
      </c>
      <c r="B2" s="402"/>
      <c r="C2" s="402"/>
      <c r="D2" s="402"/>
      <c r="E2" s="402"/>
      <c r="F2" s="402"/>
      <c r="G2" s="172">
        <f>DKB!L54</f>
        <v>0</v>
      </c>
      <c r="H2" s="173">
        <f>DKB!N54</f>
        <v>0</v>
      </c>
      <c r="I2" s="402" t="str">
        <f>DKB!R8</f>
        <v>KSV Gastmannschaft</v>
      </c>
      <c r="J2" s="402"/>
      <c r="K2" s="402"/>
      <c r="L2" s="402"/>
      <c r="M2" s="402"/>
      <c r="N2" s="402"/>
      <c r="O2" s="45"/>
      <c r="P2" s="45"/>
    </row>
    <row r="3" spans="1:14" ht="12.75">
      <c r="A3" s="14"/>
      <c r="B3" s="14"/>
      <c r="C3" s="14"/>
      <c r="D3" s="14"/>
      <c r="E3" s="14"/>
      <c r="F3" s="44"/>
      <c r="H3" s="14"/>
      <c r="I3" s="14"/>
      <c r="J3" s="14"/>
      <c r="K3" s="14"/>
      <c r="L3" s="44"/>
      <c r="M3" s="14"/>
      <c r="N3" s="14"/>
    </row>
    <row r="4" spans="1:16" ht="17.25" customHeight="1">
      <c r="A4" s="14" t="s">
        <v>1</v>
      </c>
      <c r="B4" s="70" t="s">
        <v>124</v>
      </c>
      <c r="C4" s="70" t="s">
        <v>49</v>
      </c>
      <c r="D4" s="70" t="s">
        <v>30</v>
      </c>
      <c r="E4" s="70" t="s">
        <v>48</v>
      </c>
      <c r="F4" s="70" t="s">
        <v>63</v>
      </c>
      <c r="H4" s="14" t="s">
        <v>1</v>
      </c>
      <c r="I4" s="199" t="s">
        <v>139</v>
      </c>
      <c r="J4" s="70" t="s">
        <v>49</v>
      </c>
      <c r="K4" s="70" t="s">
        <v>30</v>
      </c>
      <c r="L4" s="70" t="s">
        <v>48</v>
      </c>
      <c r="M4" s="70" t="s">
        <v>63</v>
      </c>
      <c r="N4" s="14"/>
      <c r="O4" s="14"/>
      <c r="P4" s="14"/>
    </row>
    <row r="5" spans="1:16" ht="17.25" customHeight="1">
      <c r="A5" s="46" t="str">
        <f>DKB!B11</f>
        <v>Musterfrau, Paula</v>
      </c>
      <c r="B5" s="210">
        <v>1</v>
      </c>
      <c r="C5" s="17">
        <f>IF(F5="","",(SUM(F5-D5)))</f>
      </c>
      <c r="D5" s="204"/>
      <c r="E5" s="204"/>
      <c r="F5" s="205"/>
      <c r="H5" s="46" t="str">
        <f>DKB!P11</f>
        <v>Mustermann, Max</v>
      </c>
      <c r="I5" s="210">
        <v>1</v>
      </c>
      <c r="J5" s="17">
        <f>IF(M5="","",(SUM(M5-K5)))</f>
      </c>
      <c r="K5" s="204"/>
      <c r="L5" s="204"/>
      <c r="M5" s="205"/>
      <c r="N5" s="14"/>
      <c r="O5" s="206" t="s">
        <v>134</v>
      </c>
      <c r="P5" s="207"/>
    </row>
    <row r="6" spans="1:16" ht="17.25" customHeight="1">
      <c r="A6" s="14"/>
      <c r="B6" s="210">
        <v>2</v>
      </c>
      <c r="C6" s="17">
        <f>IF(F6="","",(SUM(F6-D6)))</f>
      </c>
      <c r="D6" s="204"/>
      <c r="E6" s="204"/>
      <c r="F6" s="205"/>
      <c r="H6" s="14"/>
      <c r="I6" s="210">
        <v>2</v>
      </c>
      <c r="J6" s="17">
        <f>IF(M6="","",(SUM(M6-K6)))</f>
      </c>
      <c r="K6" s="204"/>
      <c r="L6" s="204"/>
      <c r="M6" s="205"/>
      <c r="N6" s="14"/>
      <c r="O6" s="208" t="s">
        <v>136</v>
      </c>
      <c r="P6" s="207"/>
    </row>
    <row r="7" spans="1:16" ht="17.25" customHeight="1">
      <c r="A7" s="46">
        <f>DKB!B14</f>
        <v>0</v>
      </c>
      <c r="B7" s="210">
        <v>3</v>
      </c>
      <c r="C7" s="17">
        <f>IF(F7="","",(SUM(F7-D7)))</f>
      </c>
      <c r="D7" s="204"/>
      <c r="E7" s="204"/>
      <c r="F7" s="205"/>
      <c r="H7" s="46">
        <f>DKB!P14</f>
        <v>0</v>
      </c>
      <c r="I7" s="210">
        <v>3</v>
      </c>
      <c r="J7" s="17">
        <f>IF(M7="","",(SUM(M7-K7)))</f>
      </c>
      <c r="K7" s="204"/>
      <c r="L7" s="204"/>
      <c r="M7" s="205"/>
      <c r="N7" s="14"/>
      <c r="O7" s="208" t="s">
        <v>137</v>
      </c>
      <c r="P7" s="207"/>
    </row>
    <row r="8" spans="1:16" ht="17.25" customHeight="1">
      <c r="A8" s="14"/>
      <c r="B8" s="210">
        <v>4</v>
      </c>
      <c r="C8" s="17">
        <f>IF(F8="","",(SUM(F8-D8)))</f>
      </c>
      <c r="D8" s="204"/>
      <c r="E8" s="204"/>
      <c r="F8" s="205"/>
      <c r="H8" s="14"/>
      <c r="I8" s="210">
        <v>4</v>
      </c>
      <c r="J8" s="17">
        <f>IF(M8="","",(SUM(M8-K8)))</f>
      </c>
      <c r="K8" s="204"/>
      <c r="L8" s="204"/>
      <c r="M8" s="205"/>
      <c r="N8" s="14"/>
      <c r="O8" s="208" t="s">
        <v>138</v>
      </c>
      <c r="P8" s="207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08" t="s">
        <v>135</v>
      </c>
      <c r="P9" s="207"/>
    </row>
    <row r="10" spans="1:16" ht="12.75">
      <c r="A10" s="14"/>
      <c r="B10" s="14"/>
      <c r="C10" s="137"/>
      <c r="D10" s="137"/>
      <c r="E10" s="137"/>
      <c r="F10" s="138"/>
      <c r="H10" s="14"/>
      <c r="I10" s="14"/>
      <c r="J10" s="137"/>
      <c r="K10" s="137"/>
      <c r="L10" s="137"/>
      <c r="M10" s="138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0" t="s">
        <v>124</v>
      </c>
      <c r="C12" s="70" t="s">
        <v>49</v>
      </c>
      <c r="D12" s="70" t="s">
        <v>30</v>
      </c>
      <c r="E12" s="70" t="s">
        <v>48</v>
      </c>
      <c r="F12" s="70" t="s">
        <v>63</v>
      </c>
      <c r="H12" s="14" t="s">
        <v>1</v>
      </c>
      <c r="I12" s="70" t="s">
        <v>29</v>
      </c>
      <c r="J12" s="70" t="s">
        <v>49</v>
      </c>
      <c r="K12" s="70" t="s">
        <v>30</v>
      </c>
      <c r="L12" s="70" t="s">
        <v>48</v>
      </c>
      <c r="M12" s="70" t="s">
        <v>63</v>
      </c>
      <c r="N12" s="14"/>
      <c r="O12" s="14"/>
      <c r="P12" s="14"/>
    </row>
    <row r="13" spans="1:16" ht="17.25" customHeight="1">
      <c r="A13" s="46">
        <f>DKB!B18</f>
        <v>0</v>
      </c>
      <c r="B13" s="210">
        <v>1</v>
      </c>
      <c r="C13" s="17">
        <f>IF(F13="","",(SUM(F13-D13)))</f>
      </c>
      <c r="D13" s="204"/>
      <c r="E13" s="204"/>
      <c r="F13" s="205"/>
      <c r="H13" s="46">
        <f>DKB!P18</f>
        <v>0</v>
      </c>
      <c r="I13" s="210">
        <v>1</v>
      </c>
      <c r="J13" s="17">
        <f>IF(M13="","",(SUM(M13-K13)))</f>
      </c>
      <c r="K13" s="204"/>
      <c r="L13" s="204"/>
      <c r="M13" s="205"/>
      <c r="N13" s="14"/>
      <c r="O13" s="14"/>
      <c r="P13" s="14"/>
    </row>
    <row r="14" spans="1:16" ht="17.25" customHeight="1">
      <c r="A14" s="14"/>
      <c r="B14" s="210">
        <v>2</v>
      </c>
      <c r="C14" s="17">
        <f>IF(F14="","",(SUM(F14-D14)))</f>
      </c>
      <c r="D14" s="204"/>
      <c r="E14" s="204"/>
      <c r="F14" s="205"/>
      <c r="H14" s="14"/>
      <c r="I14" s="210">
        <v>2</v>
      </c>
      <c r="J14" s="17">
        <f>IF(M14="","",(SUM(M14-K14)))</f>
      </c>
      <c r="K14" s="204"/>
      <c r="L14" s="204"/>
      <c r="M14" s="205"/>
      <c r="N14" s="14"/>
      <c r="O14" s="14"/>
      <c r="P14" s="14"/>
    </row>
    <row r="15" spans="1:16" ht="17.25" customHeight="1">
      <c r="A15" s="46">
        <f>DKB!B21</f>
        <v>0</v>
      </c>
      <c r="B15" s="210">
        <v>3</v>
      </c>
      <c r="C15" s="17">
        <f>IF(F15="","",(SUM(F15-D15)))</f>
      </c>
      <c r="D15" s="204"/>
      <c r="E15" s="204"/>
      <c r="F15" s="205"/>
      <c r="H15" s="46">
        <f>DKB!P21</f>
        <v>0</v>
      </c>
      <c r="I15" s="210">
        <v>3</v>
      </c>
      <c r="J15" s="17">
        <f>IF(M15="","",(SUM(M15-K15)))</f>
      </c>
      <c r="K15" s="204"/>
      <c r="L15" s="204"/>
      <c r="M15" s="205"/>
      <c r="N15" s="14"/>
      <c r="O15" s="14"/>
      <c r="P15" s="14"/>
    </row>
    <row r="16" spans="1:16" ht="17.25" customHeight="1">
      <c r="A16" s="14"/>
      <c r="B16" s="210">
        <v>4</v>
      </c>
      <c r="C16" s="17">
        <f>IF(F16="","",(SUM(F16-D16)))</f>
      </c>
      <c r="D16" s="204"/>
      <c r="E16" s="204"/>
      <c r="F16" s="205"/>
      <c r="H16" s="14"/>
      <c r="I16" s="210">
        <v>4</v>
      </c>
      <c r="J16" s="17">
        <f>IF(M16="","",(SUM(M16-K16)))</f>
      </c>
      <c r="K16" s="204"/>
      <c r="L16" s="204"/>
      <c r="M16" s="205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.75">
      <c r="A18" s="14"/>
      <c r="B18" s="14"/>
      <c r="C18" s="137"/>
      <c r="D18" s="137"/>
      <c r="E18" s="137"/>
      <c r="F18" s="138"/>
      <c r="H18" s="14"/>
      <c r="I18" s="14"/>
      <c r="J18" s="137"/>
      <c r="K18" s="137"/>
      <c r="L18" s="137"/>
      <c r="M18" s="138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0" t="s">
        <v>124</v>
      </c>
      <c r="C20" s="70" t="s">
        <v>49</v>
      </c>
      <c r="D20" s="70" t="s">
        <v>30</v>
      </c>
      <c r="E20" s="70" t="s">
        <v>48</v>
      </c>
      <c r="F20" s="70" t="s">
        <v>63</v>
      </c>
      <c r="H20" s="14" t="s">
        <v>1</v>
      </c>
      <c r="I20" s="70" t="s">
        <v>124</v>
      </c>
      <c r="J20" s="70" t="s">
        <v>49</v>
      </c>
      <c r="K20" s="70" t="s">
        <v>30</v>
      </c>
      <c r="L20" s="70" t="s">
        <v>48</v>
      </c>
      <c r="M20" s="70" t="s">
        <v>63</v>
      </c>
      <c r="N20" s="14"/>
      <c r="O20" s="14"/>
    </row>
    <row r="21" spans="1:15" ht="17.25" customHeight="1">
      <c r="A21" s="46">
        <f>DKB!B25</f>
        <v>0</v>
      </c>
      <c r="B21" s="210">
        <v>1</v>
      </c>
      <c r="C21" s="17">
        <f>IF(F21="","",(SUM(F21-D21)))</f>
      </c>
      <c r="D21" s="204"/>
      <c r="E21" s="204"/>
      <c r="F21" s="205"/>
      <c r="H21" s="46">
        <f>DKB!P25</f>
        <v>0</v>
      </c>
      <c r="I21" s="210">
        <v>1</v>
      </c>
      <c r="J21" s="17">
        <f>IF(M21="","",(SUM(M21-K21)))</f>
      </c>
      <c r="K21" s="204"/>
      <c r="L21" s="204"/>
      <c r="M21" s="205"/>
      <c r="N21" s="14"/>
      <c r="O21" s="14"/>
    </row>
    <row r="22" spans="1:15" ht="17.25" customHeight="1">
      <c r="A22" s="14"/>
      <c r="B22" s="210">
        <v>2</v>
      </c>
      <c r="C22" s="17">
        <f>IF(F22="","",(SUM(F22-D22)))</f>
      </c>
      <c r="D22" s="204"/>
      <c r="E22" s="204"/>
      <c r="F22" s="205"/>
      <c r="H22" s="14"/>
      <c r="I22" s="210">
        <v>2</v>
      </c>
      <c r="J22" s="17">
        <f>IF(M22="","",(SUM(M22-K22)))</f>
      </c>
      <c r="K22" s="204"/>
      <c r="L22" s="204"/>
      <c r="M22" s="205"/>
      <c r="N22" s="14"/>
      <c r="O22" s="14"/>
    </row>
    <row r="23" spans="1:15" ht="17.25" customHeight="1">
      <c r="A23" s="46">
        <f>DKB!B28</f>
        <v>0</v>
      </c>
      <c r="B23" s="210">
        <v>3</v>
      </c>
      <c r="C23" s="17">
        <f>IF(F23="","",(SUM(F23-D23)))</f>
      </c>
      <c r="D23" s="204"/>
      <c r="E23" s="204"/>
      <c r="F23" s="205"/>
      <c r="H23" s="46">
        <f>DKB!P28</f>
        <v>0</v>
      </c>
      <c r="I23" s="210">
        <v>3</v>
      </c>
      <c r="J23" s="17">
        <f>IF(M23="","",(SUM(M23-K23)))</f>
      </c>
      <c r="K23" s="204"/>
      <c r="L23" s="204"/>
      <c r="M23" s="205"/>
      <c r="N23" s="14"/>
      <c r="O23" s="14"/>
    </row>
    <row r="24" spans="1:15" ht="17.25" customHeight="1">
      <c r="A24" s="14"/>
      <c r="B24" s="210">
        <v>4</v>
      </c>
      <c r="C24" s="17">
        <f>IF(F24="","",(SUM(F24-D24)))</f>
      </c>
      <c r="D24" s="204"/>
      <c r="E24" s="204"/>
      <c r="F24" s="205"/>
      <c r="H24" s="14"/>
      <c r="I24" s="210">
        <v>4</v>
      </c>
      <c r="J24" s="17">
        <f>IF(M24="","",(SUM(M24-K24)))</f>
      </c>
      <c r="K24" s="204"/>
      <c r="L24" s="204"/>
      <c r="M24" s="205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.75">
      <c r="A26" s="14"/>
      <c r="B26" s="14"/>
      <c r="C26" s="137"/>
      <c r="D26" s="137"/>
      <c r="E26" s="137"/>
      <c r="F26" s="138"/>
      <c r="H26" s="14"/>
      <c r="I26" s="14"/>
      <c r="J26" s="137"/>
      <c r="K26" s="137"/>
      <c r="L26" s="137"/>
      <c r="M26" s="138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0" t="s">
        <v>124</v>
      </c>
      <c r="C28" s="70" t="s">
        <v>49</v>
      </c>
      <c r="D28" s="70" t="s">
        <v>30</v>
      </c>
      <c r="E28" s="70" t="s">
        <v>48</v>
      </c>
      <c r="F28" s="70" t="s">
        <v>63</v>
      </c>
      <c r="H28" s="14" t="s">
        <v>1</v>
      </c>
      <c r="I28" s="70" t="s">
        <v>124</v>
      </c>
      <c r="J28" s="70" t="s">
        <v>49</v>
      </c>
      <c r="K28" s="70" t="s">
        <v>30</v>
      </c>
      <c r="L28" s="70" t="s">
        <v>48</v>
      </c>
      <c r="M28" s="70" t="s">
        <v>63</v>
      </c>
      <c r="N28" s="14"/>
      <c r="O28" s="14"/>
    </row>
    <row r="29" spans="1:15" ht="17.25" customHeight="1">
      <c r="A29" s="46">
        <f>DKB!B32</f>
        <v>0</v>
      </c>
      <c r="B29" s="210">
        <v>1</v>
      </c>
      <c r="C29" s="17">
        <f>IF(F29="","",(SUM(F29-D29)))</f>
      </c>
      <c r="D29" s="204"/>
      <c r="E29" s="204"/>
      <c r="F29" s="205"/>
      <c r="H29" s="46">
        <f>DKB!P32</f>
        <v>0</v>
      </c>
      <c r="I29" s="210">
        <v>1</v>
      </c>
      <c r="J29" s="17">
        <f>IF(M29="","",(SUM(M29-K29)))</f>
      </c>
      <c r="K29" s="204"/>
      <c r="L29" s="204"/>
      <c r="M29" s="205"/>
      <c r="N29" s="14"/>
      <c r="O29" s="14"/>
    </row>
    <row r="30" spans="1:15" ht="17.25" customHeight="1">
      <c r="A30" s="14"/>
      <c r="B30" s="210">
        <v>2</v>
      </c>
      <c r="C30" s="17">
        <f>IF(F30="","",(SUM(F30-D30)))</f>
      </c>
      <c r="D30" s="204"/>
      <c r="E30" s="204"/>
      <c r="F30" s="205"/>
      <c r="H30" s="14"/>
      <c r="I30" s="210">
        <v>2</v>
      </c>
      <c r="J30" s="17">
        <f>IF(M30="","",(SUM(M30-K30)))</f>
      </c>
      <c r="K30" s="204"/>
      <c r="L30" s="204"/>
      <c r="M30" s="205"/>
      <c r="N30" s="14"/>
      <c r="O30" s="14"/>
    </row>
    <row r="31" spans="1:15" ht="17.25" customHeight="1">
      <c r="A31" s="46">
        <f>DKB!B35</f>
        <v>0</v>
      </c>
      <c r="B31" s="210">
        <v>3</v>
      </c>
      <c r="C31" s="17">
        <f>IF(F31="","",(SUM(F31-D31)))</f>
      </c>
      <c r="D31" s="204"/>
      <c r="E31" s="204"/>
      <c r="F31" s="205"/>
      <c r="H31" s="46">
        <f>DKB!P35</f>
        <v>0</v>
      </c>
      <c r="I31" s="210">
        <v>3</v>
      </c>
      <c r="J31" s="17">
        <f>IF(M31="","",(SUM(M31-K31)))</f>
      </c>
      <c r="K31" s="204"/>
      <c r="L31" s="204"/>
      <c r="M31" s="205"/>
      <c r="N31" s="14"/>
      <c r="O31" s="14"/>
    </row>
    <row r="32" spans="1:15" ht="17.25" customHeight="1">
      <c r="A32" s="14"/>
      <c r="B32" s="210">
        <v>4</v>
      </c>
      <c r="C32" s="17">
        <f>IF(F32="","",(SUM(F32-D32)))</f>
      </c>
      <c r="D32" s="204"/>
      <c r="E32" s="204"/>
      <c r="F32" s="205"/>
      <c r="H32" s="14"/>
      <c r="I32" s="210">
        <v>4</v>
      </c>
      <c r="J32" s="17">
        <f>IF(M32="","",(SUM(M32-K32)))</f>
      </c>
      <c r="K32" s="204"/>
      <c r="L32" s="204"/>
      <c r="M32" s="205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.75">
      <c r="A34" s="14"/>
      <c r="B34" s="14"/>
      <c r="C34" s="137"/>
      <c r="D34" s="137"/>
      <c r="E34" s="137"/>
      <c r="F34" s="138"/>
      <c r="H34" s="14"/>
      <c r="I34" s="14"/>
      <c r="J34" s="137"/>
      <c r="K34" s="137"/>
      <c r="L34" s="137"/>
      <c r="M34" s="138"/>
      <c r="N34" s="14"/>
      <c r="O34" s="14"/>
    </row>
    <row r="35" spans="1:15" ht="12.75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0" t="s">
        <v>124</v>
      </c>
      <c r="C36" s="70" t="s">
        <v>49</v>
      </c>
      <c r="D36" s="70" t="s">
        <v>30</v>
      </c>
      <c r="E36" s="70" t="s">
        <v>48</v>
      </c>
      <c r="F36" s="70" t="s">
        <v>63</v>
      </c>
      <c r="H36" s="14" t="s">
        <v>1</v>
      </c>
      <c r="I36" s="70" t="s">
        <v>124</v>
      </c>
      <c r="J36" s="70" t="s">
        <v>49</v>
      </c>
      <c r="K36" s="70" t="s">
        <v>30</v>
      </c>
      <c r="L36" s="70" t="s">
        <v>48</v>
      </c>
      <c r="M36" s="70" t="s">
        <v>63</v>
      </c>
      <c r="N36" s="14"/>
      <c r="O36" s="14"/>
    </row>
    <row r="37" spans="1:15" ht="17.25" customHeight="1" hidden="1">
      <c r="A37" s="46">
        <f>DKB!B39</f>
        <v>0</v>
      </c>
      <c r="B37" s="210">
        <v>1</v>
      </c>
      <c r="C37" s="17">
        <f>IF(F37="","",(SUM(F37-D37)))</f>
      </c>
      <c r="D37" s="204"/>
      <c r="E37" s="204"/>
      <c r="F37" s="205"/>
      <c r="H37" s="46">
        <f>DKB!P39</f>
        <v>0</v>
      </c>
      <c r="I37" s="210">
        <v>1</v>
      </c>
      <c r="J37" s="17">
        <f>IF(M37="","",(SUM(M37-K37)))</f>
      </c>
      <c r="K37" s="204"/>
      <c r="L37" s="204"/>
      <c r="M37" s="205"/>
      <c r="N37" s="14"/>
      <c r="O37" s="14"/>
    </row>
    <row r="38" spans="1:15" ht="17.25" customHeight="1" hidden="1">
      <c r="A38" s="14"/>
      <c r="B38" s="210">
        <v>2</v>
      </c>
      <c r="C38" s="17">
        <f>IF(F38="","",(SUM(F38-D38)))</f>
      </c>
      <c r="D38" s="204"/>
      <c r="E38" s="204"/>
      <c r="F38" s="204"/>
      <c r="H38" s="14"/>
      <c r="I38" s="210">
        <v>2</v>
      </c>
      <c r="J38" s="17">
        <f>IF(M38="","",(SUM(M38-K38)))</f>
      </c>
      <c r="K38" s="204"/>
      <c r="L38" s="204"/>
      <c r="M38" s="204"/>
      <c r="N38" s="14"/>
      <c r="O38" s="14"/>
    </row>
    <row r="39" spans="1:15" ht="17.25" customHeight="1" hidden="1">
      <c r="A39" s="46">
        <f>DKB!B42</f>
        <v>0</v>
      </c>
      <c r="B39" s="210">
        <v>3</v>
      </c>
      <c r="C39" s="17">
        <f>IF(F39="","",(SUM(F39-D39)))</f>
      </c>
      <c r="D39" s="204"/>
      <c r="E39" s="204"/>
      <c r="F39" s="204"/>
      <c r="H39" s="46">
        <f>DKB!P42</f>
        <v>0</v>
      </c>
      <c r="I39" s="210">
        <v>3</v>
      </c>
      <c r="J39" s="17">
        <f>IF(M39="","",(SUM(M39-K39)))</f>
      </c>
      <c r="K39" s="204"/>
      <c r="L39" s="204"/>
      <c r="M39" s="204"/>
      <c r="N39" s="14"/>
      <c r="O39" s="14"/>
    </row>
    <row r="40" spans="1:15" ht="17.25" customHeight="1" hidden="1">
      <c r="A40" s="14"/>
      <c r="B40" s="210">
        <v>4</v>
      </c>
      <c r="C40" s="17">
        <f>IF(F40="","",(SUM(F40-D40)))</f>
      </c>
      <c r="D40" s="204"/>
      <c r="E40" s="204"/>
      <c r="F40" s="204"/>
      <c r="H40" s="14"/>
      <c r="I40" s="210">
        <v>4</v>
      </c>
      <c r="J40" s="17">
        <f>IF(M40="","",(SUM(M40-K40)))</f>
      </c>
      <c r="K40" s="204"/>
      <c r="L40" s="204"/>
      <c r="M40" s="204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.75" hidden="1">
      <c r="A42" s="14"/>
      <c r="B42" s="14"/>
      <c r="C42" s="137"/>
      <c r="D42" s="137"/>
      <c r="E42" s="137"/>
      <c r="F42" s="138"/>
      <c r="H42" s="14"/>
      <c r="I42" s="14"/>
      <c r="J42" s="137"/>
      <c r="K42" s="137"/>
      <c r="L42" s="137"/>
      <c r="M42" s="138"/>
      <c r="N42" s="14"/>
      <c r="O42" s="14"/>
    </row>
    <row r="43" spans="1:15" ht="12.75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0" t="s">
        <v>124</v>
      </c>
      <c r="C44" s="70" t="s">
        <v>49</v>
      </c>
      <c r="D44" s="70" t="s">
        <v>30</v>
      </c>
      <c r="E44" s="70" t="s">
        <v>48</v>
      </c>
      <c r="F44" s="70" t="s">
        <v>63</v>
      </c>
      <c r="H44" s="14" t="s">
        <v>1</v>
      </c>
      <c r="I44" s="70" t="s">
        <v>124</v>
      </c>
      <c r="J44" s="70" t="s">
        <v>49</v>
      </c>
      <c r="K44" s="70" t="s">
        <v>30</v>
      </c>
      <c r="L44" s="199"/>
      <c r="M44" s="70" t="s">
        <v>63</v>
      </c>
      <c r="N44" s="14"/>
      <c r="O44" s="14"/>
    </row>
    <row r="45" spans="1:15" ht="17.25" customHeight="1" hidden="1">
      <c r="A45" s="46">
        <f>DKB!B46</f>
        <v>0</v>
      </c>
      <c r="B45" s="210">
        <v>1</v>
      </c>
      <c r="C45" s="17">
        <f>IF(F45="","",(SUM(F45-D45)))</f>
      </c>
      <c r="D45" s="204"/>
      <c r="E45" s="204"/>
      <c r="F45" s="205"/>
      <c r="H45" s="46">
        <f>DKB!P46</f>
        <v>0</v>
      </c>
      <c r="I45" s="210">
        <v>1</v>
      </c>
      <c r="J45" s="17">
        <f>IF(M45="","",(SUM(M45-K45)))</f>
      </c>
      <c r="K45" s="204"/>
      <c r="L45" s="204"/>
      <c r="M45" s="205"/>
      <c r="N45" s="14"/>
      <c r="O45" s="14"/>
    </row>
    <row r="46" spans="1:15" ht="17.25" customHeight="1" hidden="1">
      <c r="A46" s="14"/>
      <c r="B46" s="210">
        <v>2</v>
      </c>
      <c r="C46" s="17">
        <f>IF(F46="","",(SUM(F46-D46)))</f>
      </c>
      <c r="D46" s="204"/>
      <c r="E46" s="204"/>
      <c r="F46" s="204"/>
      <c r="H46" s="14"/>
      <c r="I46" s="210">
        <v>2</v>
      </c>
      <c r="J46" s="17">
        <f>IF(M46="","",(SUM(M46-K46)))</f>
      </c>
      <c r="K46" s="204"/>
      <c r="L46" s="204"/>
      <c r="M46" s="204"/>
      <c r="N46" s="14"/>
      <c r="O46" s="14"/>
    </row>
    <row r="47" spans="1:15" ht="17.25" customHeight="1" hidden="1">
      <c r="A47" s="46">
        <f>DKB!B49</f>
        <v>0</v>
      </c>
      <c r="B47" s="210">
        <v>3</v>
      </c>
      <c r="C47" s="17">
        <f>IF(F47="","",(SUM(F47-D47)))</f>
      </c>
      <c r="D47" s="204"/>
      <c r="E47" s="204"/>
      <c r="F47" s="204"/>
      <c r="H47" s="46">
        <f>DKB!P49</f>
        <v>0</v>
      </c>
      <c r="I47" s="210">
        <v>3</v>
      </c>
      <c r="J47" s="17">
        <f>IF(M47="","",(SUM(M47-K47)))</f>
      </c>
      <c r="K47" s="204"/>
      <c r="L47" s="204"/>
      <c r="M47" s="204"/>
      <c r="N47" s="14"/>
      <c r="O47" s="14"/>
    </row>
    <row r="48" spans="1:15" ht="17.25" customHeight="1" hidden="1">
      <c r="A48" s="14"/>
      <c r="B48" s="210">
        <v>4</v>
      </c>
      <c r="C48" s="17">
        <f>IF(F48="","",(SUM(F48-D48)))</f>
      </c>
      <c r="D48" s="204"/>
      <c r="E48" s="204"/>
      <c r="F48" s="204"/>
      <c r="H48" s="14"/>
      <c r="I48" s="210">
        <v>4</v>
      </c>
      <c r="J48" s="17">
        <f>IF(M48="","",(SUM(M48-K48)))</f>
      </c>
      <c r="K48" s="204"/>
      <c r="L48" s="204"/>
      <c r="M48" s="204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.75" hidden="1">
      <c r="A50" s="14"/>
      <c r="B50" s="14"/>
      <c r="C50" s="137"/>
      <c r="D50" s="137"/>
      <c r="E50" s="137"/>
      <c r="F50" s="138"/>
      <c r="H50" s="14"/>
      <c r="I50" s="14"/>
      <c r="J50" s="137"/>
      <c r="K50" s="137"/>
      <c r="L50" s="137"/>
      <c r="M50" s="138"/>
      <c r="N50" s="14"/>
      <c r="O50" s="14"/>
    </row>
    <row r="51" spans="1:15" ht="12.75">
      <c r="A51" s="14"/>
      <c r="O51" s="14"/>
    </row>
    <row r="52" spans="1:15" ht="18">
      <c r="A52" s="14"/>
      <c r="B52" s="239">
        <f>IF(AND(DKB!L54=3,DKB!J53=8),"Sudden Viktory erforderlich! Ergebnisse bitte hier eintragen.","")</f>
      </c>
      <c r="O52" s="14"/>
    </row>
    <row r="53" ht="13.5" thickBot="1">
      <c r="O53" s="14"/>
    </row>
    <row r="54" spans="5:15" ht="24.75" customHeight="1" thickBot="1">
      <c r="E54" s="242">
        <f>IF(B52="","",A2)</f>
      </c>
      <c r="F54" s="243"/>
      <c r="G54" s="243"/>
      <c r="H54" s="243"/>
      <c r="I54" s="399"/>
      <c r="J54" s="400"/>
      <c r="O54" s="14"/>
    </row>
    <row r="55" spans="5:15" ht="24.75" customHeight="1" thickBot="1">
      <c r="E55" s="240">
        <f>IF(B52="","",I2)</f>
      </c>
      <c r="F55" s="241"/>
      <c r="G55" s="241"/>
      <c r="H55" s="241"/>
      <c r="I55" s="399"/>
      <c r="J55" s="400"/>
      <c r="O55" s="14"/>
    </row>
    <row r="56" spans="1:15" s="245" customFormat="1" ht="12.75">
      <c r="A56" s="244"/>
      <c r="G56" s="244"/>
      <c r="O56" s="244"/>
    </row>
    <row r="57" spans="5:7" s="245" customFormat="1" ht="12.75">
      <c r="E57" s="246">
        <f>DKB!A58</f>
      </c>
      <c r="G57" s="244"/>
    </row>
    <row r="58" spans="2:26" s="245" customFormat="1" ht="12.75">
      <c r="B58" s="238"/>
      <c r="D58" s="238"/>
      <c r="E58" s="246">
        <f>DKB!A59</f>
      </c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2:26" s="245" customFormat="1" ht="12.75">
      <c r="B59" s="238"/>
      <c r="D59" s="238"/>
      <c r="E59" s="246">
        <f>DKB!A60</f>
      </c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s="245" customFormat="1" ht="15.7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7:15" s="245" customFormat="1" ht="12.75">
      <c r="G61" s="244"/>
      <c r="O61" s="244"/>
    </row>
    <row r="62" spans="7:15" s="245" customFormat="1" ht="12.75">
      <c r="G62" s="244"/>
      <c r="O62" s="244"/>
    </row>
    <row r="63" spans="7:15" s="245" customFormat="1" ht="12.75">
      <c r="G63" s="244"/>
      <c r="O63" s="244"/>
    </row>
    <row r="64" spans="7:15" s="245" customFormat="1" ht="12.75">
      <c r="G64" s="244"/>
      <c r="O64" s="24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CF7A" sheet="1"/>
  <mergeCells count="5">
    <mergeCell ref="I55:J55"/>
    <mergeCell ref="F1:H1"/>
    <mergeCell ref="A2:F2"/>
    <mergeCell ref="I2:N2"/>
    <mergeCell ref="I54:J54"/>
  </mergeCells>
  <conditionalFormatting sqref="A5">
    <cfRule type="cellIs" priority="1" dxfId="1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K45:K48 D45:D48 K5:K8 K21:K24 D37:D40 K37:K40 D29:D32 K13:K16 D21:D24 D5:D8 D13:D16 K29:K32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L45:L48 L37:L40 L5:L8 L21:L24 E37:E40 E45:E48 E5:E8 E21:E24 L13:L16 E29:E32 E13:E16 L29:L32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M45:M48 M5:M8 F13:F16 M21:M24 F37:F40 F45:F48 F5:F8 F21:F24 M13:M16 F29:F32 M37:M40 M29:M32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P74"/>
  <sheetViews>
    <sheetView showGridLines="0" showRowColHeaders="0" tabSelected="1" zoomScale="110" zoomScaleNormal="110" zoomScalePageLayoutView="0" workbookViewId="0" topLeftCell="A16">
      <selection activeCell="C20" sqref="C20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1" spans="1:4" s="293" customFormat="1" ht="24" customHeight="1">
      <c r="A1" s="292"/>
      <c r="B1" s="409" t="s">
        <v>156</v>
      </c>
      <c r="C1" s="410"/>
      <c r="D1" s="410"/>
    </row>
    <row r="3" spans="2:4" ht="12.75">
      <c r="B3" t="s">
        <v>78</v>
      </c>
      <c r="C3" s="411" t="s">
        <v>79</v>
      </c>
      <c r="D3" s="412"/>
    </row>
    <row r="4" spans="2:4" ht="12.75">
      <c r="B4" t="s">
        <v>80</v>
      </c>
      <c r="C4" s="413"/>
      <c r="D4" s="414"/>
    </row>
    <row r="5" spans="2:4" ht="12.75">
      <c r="B5" t="s">
        <v>81</v>
      </c>
      <c r="C5" s="413"/>
      <c r="D5" s="414"/>
    </row>
    <row r="7" ht="13.5" thickBot="1"/>
    <row r="8" spans="2:5" ht="14.25" thickBot="1" thickTop="1">
      <c r="B8" s="177" t="s">
        <v>126</v>
      </c>
      <c r="C8" s="404"/>
      <c r="D8" s="405"/>
      <c r="E8" s="301" t="str">
        <f>IF(C8=""," Eingabe der Spielnummer ist zwingend erforderlich!","")</f>
        <v> Eingabe der Spielnummer ist zwingend erforderlich!</v>
      </c>
    </row>
    <row r="9" ht="14.25" thickBot="1" thickTop="1"/>
    <row r="10" spans="2:4" ht="14.25" thickBot="1" thickTop="1">
      <c r="B10" s="144" t="s">
        <v>154</v>
      </c>
      <c r="C10" s="404" t="s">
        <v>204</v>
      </c>
      <c r="D10" s="405"/>
    </row>
    <row r="11" ht="13.5" thickTop="1"/>
    <row r="12" spans="2:7" ht="14.25">
      <c r="B12" s="275"/>
      <c r="C12" s="406" t="s">
        <v>158</v>
      </c>
      <c r="D12" s="407"/>
      <c r="E12" s="407"/>
      <c r="F12" s="407"/>
      <c r="G12" s="408"/>
    </row>
    <row r="13" spans="2:7" ht="15">
      <c r="B13" s="276" t="s">
        <v>82</v>
      </c>
      <c r="C13" s="277" t="s">
        <v>53</v>
      </c>
      <c r="D13" s="278" t="str">
        <f aca="true" t="shared" si="0" ref="D13:D18">IF(C13="ja","X","")</f>
        <v>X</v>
      </c>
      <c r="E13" s="278">
        <f aca="true" t="shared" si="1" ref="E13:E18">IF(C13="nein","X","")</f>
      </c>
      <c r="G13" s="279"/>
    </row>
    <row r="14" spans="2:7" ht="15">
      <c r="B14" s="276" t="s">
        <v>159</v>
      </c>
      <c r="C14" s="277" t="s">
        <v>53</v>
      </c>
      <c r="D14" s="278" t="str">
        <f t="shared" si="0"/>
        <v>X</v>
      </c>
      <c r="E14" s="278">
        <f t="shared" si="1"/>
      </c>
      <c r="G14" s="279"/>
    </row>
    <row r="15" spans="2:7" ht="15">
      <c r="B15" s="276" t="s">
        <v>160</v>
      </c>
      <c r="C15" s="277" t="s">
        <v>54</v>
      </c>
      <c r="D15" s="278">
        <f t="shared" si="0"/>
      </c>
      <c r="E15" s="278" t="str">
        <f t="shared" si="1"/>
        <v>X</v>
      </c>
      <c r="G15" s="279"/>
    </row>
    <row r="16" spans="2:7" ht="15">
      <c r="B16" s="276" t="s">
        <v>161</v>
      </c>
      <c r="C16" s="277" t="s">
        <v>54</v>
      </c>
      <c r="D16" s="278">
        <f t="shared" si="0"/>
      </c>
      <c r="E16" s="278" t="str">
        <f t="shared" si="1"/>
        <v>X</v>
      </c>
      <c r="G16" s="279"/>
    </row>
    <row r="17" spans="2:7" ht="15">
      <c r="B17" s="276" t="s">
        <v>162</v>
      </c>
      <c r="C17" s="277" t="s">
        <v>54</v>
      </c>
      <c r="D17" s="278">
        <f t="shared" si="0"/>
      </c>
      <c r="E17" s="278" t="str">
        <f t="shared" si="1"/>
        <v>X</v>
      </c>
      <c r="G17" s="279"/>
    </row>
    <row r="18" spans="2:7" ht="15">
      <c r="B18" s="276" t="s">
        <v>163</v>
      </c>
      <c r="C18" s="277" t="s">
        <v>54</v>
      </c>
      <c r="D18" s="278">
        <f t="shared" si="0"/>
      </c>
      <c r="E18" s="278" t="str">
        <f t="shared" si="1"/>
        <v>X</v>
      </c>
      <c r="F18" s="280"/>
      <c r="G18" s="279"/>
    </row>
    <row r="19" spans="2:7" ht="15">
      <c r="B19" s="276" t="s">
        <v>65</v>
      </c>
      <c r="C19" s="277" t="s">
        <v>54</v>
      </c>
      <c r="D19" s="281"/>
      <c r="E19" s="281"/>
      <c r="F19" s="281"/>
      <c r="G19" s="281"/>
    </row>
    <row r="20" spans="2:7" ht="15">
      <c r="B20" s="276" t="s">
        <v>164</v>
      </c>
      <c r="C20" s="277" t="s">
        <v>175</v>
      </c>
      <c r="D20" s="281"/>
      <c r="E20" s="281"/>
      <c r="F20" s="281"/>
      <c r="G20" s="281"/>
    </row>
    <row r="21" spans="2:16" ht="23.25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</row>
    <row r="22" ht="15.75">
      <c r="B22" s="302" t="s">
        <v>179</v>
      </c>
    </row>
    <row r="23" ht="15">
      <c r="B23" s="303" t="s">
        <v>185</v>
      </c>
    </row>
    <row r="24" ht="15">
      <c r="B24" s="303" t="s">
        <v>180</v>
      </c>
    </row>
    <row r="25" ht="15">
      <c r="B25" s="303" t="s">
        <v>181</v>
      </c>
    </row>
    <row r="26" ht="15">
      <c r="B26" s="303" t="s">
        <v>186</v>
      </c>
    </row>
    <row r="27" ht="15">
      <c r="B27" s="303" t="s">
        <v>187</v>
      </c>
    </row>
    <row r="28" spans="1:2" ht="15">
      <c r="A28" s="177"/>
      <c r="B28" s="303" t="s">
        <v>188</v>
      </c>
    </row>
    <row r="29" spans="1:2" ht="15.75">
      <c r="A29" s="177"/>
      <c r="B29" s="304" t="s">
        <v>189</v>
      </c>
    </row>
    <row r="30" spans="1:2" ht="15">
      <c r="A30" s="177"/>
      <c r="B30" s="303" t="s">
        <v>190</v>
      </c>
    </row>
    <row r="31" spans="1:2" ht="15">
      <c r="A31" s="177"/>
      <c r="B31" s="303" t="s">
        <v>191</v>
      </c>
    </row>
    <row r="32" spans="1:2" ht="15.75">
      <c r="A32" s="177"/>
      <c r="B32" s="303" t="s">
        <v>192</v>
      </c>
    </row>
    <row r="33" spans="1:2" ht="15.75">
      <c r="A33" s="177"/>
      <c r="B33" s="304" t="s">
        <v>193</v>
      </c>
    </row>
    <row r="34" spans="1:2" ht="15">
      <c r="A34" s="177"/>
      <c r="B34" s="303" t="s">
        <v>194</v>
      </c>
    </row>
    <row r="35" spans="1:2" ht="15">
      <c r="A35" s="177"/>
      <c r="B35" s="303" t="s">
        <v>195</v>
      </c>
    </row>
    <row r="36" spans="1:2" ht="15">
      <c r="A36" s="177"/>
      <c r="B36" s="303" t="s">
        <v>196</v>
      </c>
    </row>
    <row r="37" spans="1:2" ht="15">
      <c r="A37" s="177"/>
      <c r="B37" s="303" t="s">
        <v>197</v>
      </c>
    </row>
    <row r="38" spans="1:2" ht="15">
      <c r="A38" s="177"/>
      <c r="B38" s="303" t="s">
        <v>198</v>
      </c>
    </row>
    <row r="39" spans="1:2" ht="15">
      <c r="A39" s="177"/>
      <c r="B39" s="303" t="s">
        <v>199</v>
      </c>
    </row>
    <row r="40" spans="1:2" ht="15">
      <c r="A40" s="177"/>
      <c r="B40" s="303"/>
    </row>
    <row r="41" spans="1:2" ht="15.75">
      <c r="A41" s="177"/>
      <c r="B41" s="302" t="s">
        <v>182</v>
      </c>
    </row>
    <row r="42" spans="1:2" ht="15">
      <c r="A42" s="177"/>
      <c r="B42" s="303" t="s">
        <v>200</v>
      </c>
    </row>
    <row r="43" spans="1:2" ht="15">
      <c r="A43" s="291" t="s">
        <v>165</v>
      </c>
      <c r="B43" s="303" t="s">
        <v>183</v>
      </c>
    </row>
    <row r="44" spans="1:2" ht="15">
      <c r="A44" s="291" t="s">
        <v>53</v>
      </c>
      <c r="B44" s="303" t="s">
        <v>184</v>
      </c>
    </row>
    <row r="45" ht="12.75">
      <c r="A45" s="291" t="s">
        <v>54</v>
      </c>
    </row>
    <row r="46" ht="12.75">
      <c r="A46" s="291"/>
    </row>
    <row r="47" ht="12.75">
      <c r="A47" s="291" t="s">
        <v>166</v>
      </c>
    </row>
    <row r="48" ht="12.75">
      <c r="A48" s="291" t="s">
        <v>17</v>
      </c>
    </row>
    <row r="49" ht="12.75">
      <c r="A49" s="291" t="s">
        <v>167</v>
      </c>
    </row>
    <row r="50" ht="12.75">
      <c r="A50" s="291" t="s">
        <v>168</v>
      </c>
    </row>
    <row r="51" ht="12.75">
      <c r="A51" s="291" t="s">
        <v>169</v>
      </c>
    </row>
    <row r="52" ht="12.75">
      <c r="A52" s="291"/>
    </row>
    <row r="53" ht="12.75">
      <c r="A53" s="291" t="s">
        <v>170</v>
      </c>
    </row>
    <row r="54" ht="12.75">
      <c r="A54" s="291" t="s">
        <v>171</v>
      </c>
    </row>
    <row r="55" ht="12.75">
      <c r="A55" s="291" t="s">
        <v>172</v>
      </c>
    </row>
    <row r="56" ht="12.75">
      <c r="A56" s="291" t="s">
        <v>116</v>
      </c>
    </row>
    <row r="57" ht="12.75">
      <c r="A57" s="291" t="s">
        <v>117</v>
      </c>
    </row>
    <row r="58" ht="12.75">
      <c r="A58" s="291" t="s">
        <v>175</v>
      </c>
    </row>
    <row r="59" ht="12.75">
      <c r="A59" s="291" t="s">
        <v>173</v>
      </c>
    </row>
    <row r="60" ht="12.75">
      <c r="A60" s="291" t="s">
        <v>174</v>
      </c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</sheetData>
  <sheetProtection password="CF7A" sheet="1"/>
  <mergeCells count="8">
    <mergeCell ref="B21:P21"/>
    <mergeCell ref="C8:D8"/>
    <mergeCell ref="C12:G12"/>
    <mergeCell ref="B1:D1"/>
    <mergeCell ref="C10:D10"/>
    <mergeCell ref="C3:D3"/>
    <mergeCell ref="C4:D4"/>
    <mergeCell ref="C5:D5"/>
  </mergeCells>
  <dataValidations count="4">
    <dataValidation type="whole" allowBlank="1" showInputMessage="1" showErrorMessage="1" promptTitle="Spielnummer " prompt="&#10;Hier bitte die Spielnummer laut Spielplan eingeben.&#10;&#10;Sie muss fünf- oder sechstellig sein.&#10;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8:D8">
      <formula1>10001</formula1>
      <formula2>509999</formula2>
    </dataValidation>
    <dataValidation allowBlank="1" showInputMessage="1" showErrorMessage="1" promptTitle="Email-Adresse" prompt="&#10;Hier steht als Standard die Email-Adresse &#10;des Pokalverantwortlichen für den &#10;TKV-Pokal-Classic.&#10;&#10;Für den Pokal der Kreisvereine bitte hier &#10;die erforderliche Email-Adresse eingeben.&#10;&#10;.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10:D10"/>
    <dataValidation type="list" allowBlank="1" showInputMessage="1" showErrorMessage="1" error="Hier bitte nur eintragen&#10;&#10;       ja        oder     nein&#10;&#10;&#10;." sqref="C13:C19">
      <formula1>$A$44:$A$45</formula1>
    </dataValidation>
    <dataValidation type="list" allowBlank="1" showInputMessage="1" showErrorMessage="1" error="Hier bitte nur eintragen&#10;&#10;       ja        oder     nein&#10;&#10;&#10;." sqref="C20">
      <formula1>$A$56:$A$58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9:N62"/>
  <sheetViews>
    <sheetView showGridLines="0" zoomScale="50" zoomScaleNormal="50" zoomScaleSheetLayoutView="50" zoomScalePageLayoutView="0" workbookViewId="0" topLeftCell="A1">
      <selection activeCell="H24" sqref="H24:J27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9" ht="90">
      <c r="G9" s="265" t="s">
        <v>157</v>
      </c>
    </row>
    <row r="15" spans="1:13" ht="12.75">
      <c r="A15" s="423" t="str">
        <f>DKB!D8</f>
        <v>SKC Heimmannschaft</v>
      </c>
      <c r="B15" s="423"/>
      <c r="C15" s="423"/>
      <c r="D15" s="423"/>
      <c r="E15" s="423"/>
      <c r="F15" s="423"/>
      <c r="H15" s="423" t="str">
        <f>DKB!R8</f>
        <v>KSV Gastmannschaft</v>
      </c>
      <c r="I15" s="423"/>
      <c r="J15" s="423"/>
      <c r="K15" s="423"/>
      <c r="L15" s="423"/>
      <c r="M15" s="423"/>
    </row>
    <row r="16" spans="1:13" ht="12.75" customHeight="1">
      <c r="A16" s="423"/>
      <c r="B16" s="423"/>
      <c r="C16" s="423"/>
      <c r="D16" s="423"/>
      <c r="E16" s="423"/>
      <c r="F16" s="423"/>
      <c r="G16" s="175"/>
      <c r="H16" s="423"/>
      <c r="I16" s="423"/>
      <c r="J16" s="423"/>
      <c r="K16" s="423"/>
      <c r="L16" s="423"/>
      <c r="M16" s="423"/>
    </row>
    <row r="17" spans="1:13" ht="24" customHeight="1">
      <c r="A17" s="423"/>
      <c r="B17" s="423"/>
      <c r="C17" s="423"/>
      <c r="D17" s="423"/>
      <c r="E17" s="423"/>
      <c r="F17" s="423"/>
      <c r="G17" s="175"/>
      <c r="H17" s="423"/>
      <c r="I17" s="423"/>
      <c r="J17" s="423"/>
      <c r="K17" s="423"/>
      <c r="L17" s="423"/>
      <c r="M17" s="423"/>
    </row>
    <row r="18" spans="4:10" ht="12" customHeight="1">
      <c r="D18" s="424">
        <f>DKB!L54</f>
        <v>0</v>
      </c>
      <c r="E18" s="424"/>
      <c r="F18" s="424"/>
      <c r="G18" s="271"/>
      <c r="H18" s="424">
        <f>DKB!N54</f>
        <v>0</v>
      </c>
      <c r="I18" s="424"/>
      <c r="J18" s="424"/>
    </row>
    <row r="19" spans="4:10" ht="12" customHeight="1">
      <c r="D19" s="424"/>
      <c r="E19" s="424"/>
      <c r="F19" s="424"/>
      <c r="G19" s="271"/>
      <c r="H19" s="424"/>
      <c r="I19" s="424"/>
      <c r="J19" s="424"/>
    </row>
    <row r="20" spans="4:10" ht="12" customHeight="1">
      <c r="D20" s="424"/>
      <c r="E20" s="424"/>
      <c r="F20" s="424"/>
      <c r="G20" s="425" t="s">
        <v>51</v>
      </c>
      <c r="H20" s="424"/>
      <c r="I20" s="424"/>
      <c r="J20" s="424"/>
    </row>
    <row r="21" spans="4:10" ht="12" customHeight="1">
      <c r="D21" s="424"/>
      <c r="E21" s="424"/>
      <c r="F21" s="424"/>
      <c r="G21" s="425"/>
      <c r="H21" s="424"/>
      <c r="I21" s="424"/>
      <c r="J21" s="424"/>
    </row>
    <row r="22" spans="4:10" ht="12" customHeight="1">
      <c r="D22" s="424"/>
      <c r="E22" s="424"/>
      <c r="F22" s="424"/>
      <c r="G22" s="271"/>
      <c r="H22" s="424"/>
      <c r="I22" s="424"/>
      <c r="J22" s="424"/>
    </row>
    <row r="23" spans="4:10" ht="12" customHeight="1">
      <c r="D23" s="424"/>
      <c r="E23" s="424"/>
      <c r="F23" s="424"/>
      <c r="G23" s="271"/>
      <c r="H23" s="424"/>
      <c r="I23" s="424"/>
      <c r="J23" s="424"/>
    </row>
    <row r="24" spans="4:10" ht="12" customHeight="1">
      <c r="D24" s="433">
        <f>DKB!J53</f>
        <v>0</v>
      </c>
      <c r="E24" s="434"/>
      <c r="F24" s="434"/>
      <c r="G24" s="271"/>
      <c r="H24" s="433">
        <f>DKB!X53</f>
        <v>0</v>
      </c>
      <c r="I24" s="434"/>
      <c r="J24" s="434"/>
    </row>
    <row r="25" spans="4:10" ht="12" customHeight="1">
      <c r="D25" s="434"/>
      <c r="E25" s="434"/>
      <c r="F25" s="434"/>
      <c r="G25" s="271"/>
      <c r="H25" s="434"/>
      <c r="I25" s="434"/>
      <c r="J25" s="434"/>
    </row>
    <row r="26" spans="4:10" ht="12" customHeight="1">
      <c r="D26" s="434"/>
      <c r="E26" s="434"/>
      <c r="F26" s="434"/>
      <c r="G26" s="271"/>
      <c r="H26" s="434"/>
      <c r="I26" s="434"/>
      <c r="J26" s="434"/>
    </row>
    <row r="27" spans="4:10" ht="12" customHeight="1">
      <c r="D27" s="434"/>
      <c r="E27" s="434"/>
      <c r="F27" s="434"/>
      <c r="G27" s="271"/>
      <c r="H27" s="434"/>
      <c r="I27" s="434"/>
      <c r="J27" s="434"/>
    </row>
    <row r="28" spans="1:13" ht="10.5" customHeight="1">
      <c r="A28" s="415">
        <f>SUM(D34,D39,D44,D49,D54,D59)</f>
        <v>0</v>
      </c>
      <c r="B28" s="415"/>
      <c r="C28" s="415"/>
      <c r="D28" s="430"/>
      <c r="E28" s="272"/>
      <c r="F28" s="431">
        <f>SUM(A28,-K28)</f>
        <v>0</v>
      </c>
      <c r="G28" s="431"/>
      <c r="H28" s="431"/>
      <c r="I28" s="184"/>
      <c r="J28" s="432"/>
      <c r="K28" s="415">
        <f>SUM(J34,J39,J44,J49,J54,J59)</f>
        <v>0</v>
      </c>
      <c r="L28" s="415"/>
      <c r="M28" s="415"/>
    </row>
    <row r="29" spans="1:13" ht="10.5" customHeight="1">
      <c r="A29" s="415"/>
      <c r="B29" s="415"/>
      <c r="C29" s="415"/>
      <c r="D29" s="430"/>
      <c r="E29" s="272"/>
      <c r="F29" s="431"/>
      <c r="G29" s="431"/>
      <c r="H29" s="431"/>
      <c r="I29" s="184"/>
      <c r="J29" s="432"/>
      <c r="K29" s="415"/>
      <c r="L29" s="415"/>
      <c r="M29" s="415"/>
    </row>
    <row r="30" spans="1:13" ht="10.5" customHeight="1">
      <c r="A30" s="415"/>
      <c r="B30" s="415"/>
      <c r="C30" s="415"/>
      <c r="D30" s="430"/>
      <c r="E30" s="272"/>
      <c r="F30" s="431"/>
      <c r="G30" s="431"/>
      <c r="H30" s="431"/>
      <c r="I30" s="184"/>
      <c r="J30" s="432"/>
      <c r="K30" s="415"/>
      <c r="L30" s="415"/>
      <c r="M30" s="415"/>
    </row>
    <row r="31" spans="1:13" ht="10.5" customHeight="1">
      <c r="A31" s="415"/>
      <c r="B31" s="415"/>
      <c r="C31" s="415"/>
      <c r="D31" s="430"/>
      <c r="E31" s="272"/>
      <c r="F31" s="431"/>
      <c r="G31" s="431"/>
      <c r="H31" s="431"/>
      <c r="I31" s="184"/>
      <c r="J31" s="432"/>
      <c r="K31" s="415"/>
      <c r="L31" s="415"/>
      <c r="M31" s="415"/>
    </row>
    <row r="32" spans="4:10" ht="27">
      <c r="D32" s="185"/>
      <c r="E32" s="185"/>
      <c r="F32" s="185"/>
      <c r="G32" s="185"/>
      <c r="H32" s="185"/>
      <c r="I32" s="185"/>
      <c r="J32" s="185"/>
    </row>
    <row r="33" spans="4:10" ht="27">
      <c r="D33" s="186" t="s">
        <v>132</v>
      </c>
      <c r="E33" s="186" t="s">
        <v>131</v>
      </c>
      <c r="F33" s="186" t="s">
        <v>123</v>
      </c>
      <c r="G33" s="273"/>
      <c r="H33" s="186" t="s">
        <v>123</v>
      </c>
      <c r="I33" s="186" t="s">
        <v>131</v>
      </c>
      <c r="J33" s="186" t="s">
        <v>132</v>
      </c>
    </row>
    <row r="34" spans="1:13" s="180" customFormat="1" ht="19.5" customHeight="1">
      <c r="A34" s="422" t="str">
        <f>DKB!B11</f>
        <v>Musterfrau, Paula</v>
      </c>
      <c r="B34" s="422"/>
      <c r="C34" s="422"/>
      <c r="D34" s="419">
        <f>Einzelergebnisse!F9</f>
        <v>0</v>
      </c>
      <c r="E34" s="416">
        <f>DKB!K11</f>
        <v>0</v>
      </c>
      <c r="F34" s="426">
        <f>DKB!J16</f>
        <v>0</v>
      </c>
      <c r="G34" s="274"/>
      <c r="H34" s="426">
        <f>DKB!X16</f>
        <v>0</v>
      </c>
      <c r="I34" s="416">
        <f>DKB!Y11</f>
        <v>0</v>
      </c>
      <c r="J34" s="419">
        <f>Einzelergebnisse!M9</f>
        <v>0</v>
      </c>
      <c r="K34" s="422" t="str">
        <f>DKB!P11</f>
        <v>Mustermann, Max</v>
      </c>
      <c r="L34" s="422"/>
      <c r="M34" s="422"/>
    </row>
    <row r="35" spans="1:13" s="180" customFormat="1" ht="19.5" customHeight="1">
      <c r="A35" s="422"/>
      <c r="B35" s="422"/>
      <c r="C35" s="422"/>
      <c r="D35" s="420"/>
      <c r="E35" s="417"/>
      <c r="F35" s="427"/>
      <c r="G35" s="429" t="s">
        <v>51</v>
      </c>
      <c r="H35" s="427"/>
      <c r="I35" s="417"/>
      <c r="J35" s="420"/>
      <c r="K35" s="422"/>
      <c r="L35" s="422"/>
      <c r="M35" s="422"/>
    </row>
    <row r="36" spans="1:13" s="180" customFormat="1" ht="19.5" customHeight="1">
      <c r="A36" s="422"/>
      <c r="B36" s="422"/>
      <c r="C36" s="422"/>
      <c r="D36" s="420"/>
      <c r="E36" s="417"/>
      <c r="F36" s="427"/>
      <c r="G36" s="429"/>
      <c r="H36" s="427"/>
      <c r="I36" s="417"/>
      <c r="J36" s="420"/>
      <c r="K36" s="422"/>
      <c r="L36" s="422"/>
      <c r="M36" s="422"/>
    </row>
    <row r="37" spans="1:13" s="180" customFormat="1" ht="19.5" customHeight="1">
      <c r="A37" s="422"/>
      <c r="B37" s="422"/>
      <c r="C37" s="422"/>
      <c r="D37" s="421"/>
      <c r="E37" s="418"/>
      <c r="F37" s="428"/>
      <c r="G37" s="200"/>
      <c r="H37" s="428"/>
      <c r="I37" s="418"/>
      <c r="J37" s="421"/>
      <c r="K37" s="422"/>
      <c r="L37" s="422"/>
      <c r="M37" s="422"/>
    </row>
    <row r="38" spans="1:13" s="183" customFormat="1" ht="19.5" customHeight="1">
      <c r="A38" s="181"/>
      <c r="B38" s="181"/>
      <c r="C38" s="181"/>
      <c r="D38" s="182"/>
      <c r="E38" s="201"/>
      <c r="F38" s="202"/>
      <c r="G38" s="203"/>
      <c r="H38" s="202"/>
      <c r="I38" s="201"/>
      <c r="J38" s="182"/>
      <c r="K38" s="181"/>
      <c r="L38" s="181"/>
      <c r="M38" s="181"/>
    </row>
    <row r="39" spans="1:13" s="180" customFormat="1" ht="19.5" customHeight="1">
      <c r="A39" s="422">
        <f>DKB!B18</f>
        <v>0</v>
      </c>
      <c r="B39" s="422"/>
      <c r="C39" s="422"/>
      <c r="D39" s="419">
        <f>Einzelergebnisse!F17</f>
        <v>0</v>
      </c>
      <c r="E39" s="416">
        <f>DKB!K18</f>
      </c>
      <c r="F39" s="426">
        <f>DKB!J23</f>
      </c>
      <c r="G39" s="200"/>
      <c r="H39" s="426">
        <f>DKB!X23</f>
      </c>
      <c r="I39" s="416">
        <f>DKB!Y18</f>
      </c>
      <c r="J39" s="419">
        <f>Einzelergebnisse!M17</f>
        <v>0</v>
      </c>
      <c r="K39" s="422">
        <f>DKB!P18</f>
        <v>0</v>
      </c>
      <c r="L39" s="422"/>
      <c r="M39" s="422"/>
    </row>
    <row r="40" spans="1:13" s="180" customFormat="1" ht="19.5" customHeight="1">
      <c r="A40" s="422"/>
      <c r="B40" s="422"/>
      <c r="C40" s="422"/>
      <c r="D40" s="420"/>
      <c r="E40" s="417"/>
      <c r="F40" s="427"/>
      <c r="G40" s="429" t="s">
        <v>51</v>
      </c>
      <c r="H40" s="427"/>
      <c r="I40" s="417"/>
      <c r="J40" s="420"/>
      <c r="K40" s="422"/>
      <c r="L40" s="422"/>
      <c r="M40" s="422"/>
    </row>
    <row r="41" spans="1:13" s="180" customFormat="1" ht="19.5" customHeight="1">
      <c r="A41" s="422"/>
      <c r="B41" s="422"/>
      <c r="C41" s="422"/>
      <c r="D41" s="420"/>
      <c r="E41" s="417"/>
      <c r="F41" s="427"/>
      <c r="G41" s="429"/>
      <c r="H41" s="427"/>
      <c r="I41" s="417"/>
      <c r="J41" s="420"/>
      <c r="K41" s="422"/>
      <c r="L41" s="422"/>
      <c r="M41" s="422"/>
    </row>
    <row r="42" spans="1:13" s="180" customFormat="1" ht="19.5" customHeight="1">
      <c r="A42" s="422"/>
      <c r="B42" s="422"/>
      <c r="C42" s="422"/>
      <c r="D42" s="421"/>
      <c r="E42" s="418"/>
      <c r="F42" s="428"/>
      <c r="G42" s="200"/>
      <c r="H42" s="428"/>
      <c r="I42" s="418"/>
      <c r="J42" s="421"/>
      <c r="K42" s="422"/>
      <c r="L42" s="422"/>
      <c r="M42" s="422"/>
    </row>
    <row r="43" spans="1:13" s="183" customFormat="1" ht="19.5" customHeight="1">
      <c r="A43" s="181"/>
      <c r="B43" s="181"/>
      <c r="C43" s="181"/>
      <c r="D43" s="182"/>
      <c r="E43" s="201"/>
      <c r="F43" s="202"/>
      <c r="G43" s="203"/>
      <c r="H43" s="202"/>
      <c r="I43" s="201"/>
      <c r="J43" s="182"/>
      <c r="K43" s="181"/>
      <c r="L43" s="181"/>
      <c r="M43" s="181"/>
    </row>
    <row r="44" spans="1:13" s="180" customFormat="1" ht="19.5" customHeight="1">
      <c r="A44" s="422">
        <f>DKB!B25</f>
        <v>0</v>
      </c>
      <c r="B44" s="422"/>
      <c r="C44" s="422"/>
      <c r="D44" s="419">
        <f>Einzelergebnisse!F25</f>
        <v>0</v>
      </c>
      <c r="E44" s="416">
        <f>DKB!K25</f>
      </c>
      <c r="F44" s="426">
        <f>DKB!J30</f>
      </c>
      <c r="G44" s="200"/>
      <c r="H44" s="426">
        <f>DKB!X30</f>
      </c>
      <c r="I44" s="416">
        <f>DKB!Y25</f>
      </c>
      <c r="J44" s="419">
        <f>Einzelergebnisse!M25</f>
        <v>0</v>
      </c>
      <c r="K44" s="422">
        <f>DKB!P25</f>
        <v>0</v>
      </c>
      <c r="L44" s="422"/>
      <c r="M44" s="422"/>
    </row>
    <row r="45" spans="1:13" s="180" customFormat="1" ht="19.5" customHeight="1">
      <c r="A45" s="422"/>
      <c r="B45" s="422"/>
      <c r="C45" s="422"/>
      <c r="D45" s="420"/>
      <c r="E45" s="417"/>
      <c r="F45" s="427"/>
      <c r="G45" s="429" t="s">
        <v>51</v>
      </c>
      <c r="H45" s="427"/>
      <c r="I45" s="417"/>
      <c r="J45" s="420"/>
      <c r="K45" s="422"/>
      <c r="L45" s="422"/>
      <c r="M45" s="422"/>
    </row>
    <row r="46" spans="1:13" s="180" customFormat="1" ht="19.5" customHeight="1">
      <c r="A46" s="422"/>
      <c r="B46" s="422"/>
      <c r="C46" s="422"/>
      <c r="D46" s="420"/>
      <c r="E46" s="417"/>
      <c r="F46" s="427"/>
      <c r="G46" s="429"/>
      <c r="H46" s="427"/>
      <c r="I46" s="417"/>
      <c r="J46" s="420"/>
      <c r="K46" s="422"/>
      <c r="L46" s="422"/>
      <c r="M46" s="422"/>
    </row>
    <row r="47" spans="1:13" s="180" customFormat="1" ht="19.5" customHeight="1">
      <c r="A47" s="422"/>
      <c r="B47" s="422"/>
      <c r="C47" s="422"/>
      <c r="D47" s="421"/>
      <c r="E47" s="418"/>
      <c r="F47" s="428"/>
      <c r="G47" s="200"/>
      <c r="H47" s="428"/>
      <c r="I47" s="418"/>
      <c r="J47" s="421"/>
      <c r="K47" s="422"/>
      <c r="L47" s="422"/>
      <c r="M47" s="422"/>
    </row>
    <row r="48" spans="1:13" s="183" customFormat="1" ht="19.5" customHeight="1">
      <c r="A48" s="181"/>
      <c r="B48" s="181"/>
      <c r="C48" s="181"/>
      <c r="D48" s="182"/>
      <c r="E48" s="201"/>
      <c r="F48" s="202"/>
      <c r="G48" s="203"/>
      <c r="H48" s="202"/>
      <c r="I48" s="201"/>
      <c r="J48" s="182"/>
      <c r="K48" s="181"/>
      <c r="L48" s="181"/>
      <c r="M48" s="181"/>
    </row>
    <row r="49" spans="1:13" s="180" customFormat="1" ht="19.5" customHeight="1">
      <c r="A49" s="422">
        <f>DKB!B32</f>
        <v>0</v>
      </c>
      <c r="B49" s="422"/>
      <c r="C49" s="422"/>
      <c r="D49" s="419">
        <f>Einzelergebnisse!F33</f>
        <v>0</v>
      </c>
      <c r="E49" s="416">
        <f>DKB!K32</f>
      </c>
      <c r="F49" s="426">
        <f>DKB!J37</f>
      </c>
      <c r="G49" s="200"/>
      <c r="H49" s="426">
        <f>DKB!X37</f>
      </c>
      <c r="I49" s="416">
        <f>DKB!Y32</f>
      </c>
      <c r="J49" s="419">
        <f>Einzelergebnisse!M33</f>
        <v>0</v>
      </c>
      <c r="K49" s="422">
        <f>DKB!P32</f>
        <v>0</v>
      </c>
      <c r="L49" s="422"/>
      <c r="M49" s="422"/>
    </row>
    <row r="50" spans="1:13" s="180" customFormat="1" ht="19.5" customHeight="1">
      <c r="A50" s="422"/>
      <c r="B50" s="422"/>
      <c r="C50" s="422"/>
      <c r="D50" s="420"/>
      <c r="E50" s="417"/>
      <c r="F50" s="427"/>
      <c r="G50" s="429" t="s">
        <v>51</v>
      </c>
      <c r="H50" s="427"/>
      <c r="I50" s="417"/>
      <c r="J50" s="420"/>
      <c r="K50" s="422"/>
      <c r="L50" s="422"/>
      <c r="M50" s="422"/>
    </row>
    <row r="51" spans="1:13" s="180" customFormat="1" ht="19.5" customHeight="1">
      <c r="A51" s="422"/>
      <c r="B51" s="422"/>
      <c r="C51" s="422"/>
      <c r="D51" s="420"/>
      <c r="E51" s="417"/>
      <c r="F51" s="427"/>
      <c r="G51" s="429"/>
      <c r="H51" s="427"/>
      <c r="I51" s="417"/>
      <c r="J51" s="420"/>
      <c r="K51" s="422"/>
      <c r="L51" s="422"/>
      <c r="M51" s="422"/>
    </row>
    <row r="52" spans="1:13" s="180" customFormat="1" ht="19.5" customHeight="1">
      <c r="A52" s="422"/>
      <c r="B52" s="422"/>
      <c r="C52" s="422"/>
      <c r="D52" s="421"/>
      <c r="E52" s="418"/>
      <c r="F52" s="428"/>
      <c r="G52" s="200"/>
      <c r="H52" s="428"/>
      <c r="I52" s="418"/>
      <c r="J52" s="421"/>
      <c r="K52" s="422"/>
      <c r="L52" s="422"/>
      <c r="M52" s="422"/>
    </row>
    <row r="56" spans="3:14" ht="54" customHeight="1">
      <c r="C56" s="266">
        <f>IF(AND(DKB!L54=3,DKB!J53=8),"Sudden Viktory","")</f>
      </c>
      <c r="E56" s="267">
        <f>IF(AND(DKB!O50=4,DKB!M49=12),"Sudden Viktory erforderlich! Ergebnisse bitte hier eintragen.","")</f>
      </c>
      <c r="F56" s="268">
        <f>IF(Einzelergebnisse!I54="","",Einzelergebnisse!I54)</f>
      </c>
      <c r="G56" s="269">
        <f>IF(AND(DKB!Q50=4,DKB!O49=12),"Sudden Viktory erforderlich! Ergebnisse bitte hier eintragen.","")</f>
      </c>
      <c r="H56" s="268">
        <f>IF(Einzelergebnisse!I55="","",Einzelergebnisse!I55)</f>
      </c>
      <c r="I56" s="267">
        <f>IF(AND(DKB!S50=4,DKB!Q49=12),"Sudden Viktory erforderlich! Ergebnisse bitte hier eintragen.","")</f>
      </c>
      <c r="K56" s="267">
        <f>IF(AND(DKB!U50=4,DKB!S49=12),"Sudden Viktory erforderlich! Ergebnisse bitte hier eintragen.","")</f>
      </c>
      <c r="L56" s="267">
        <f>IF(AND(DKB!V50=4,DKB!T49=12),"Sudden Viktory erforderlich! Ergebnisse bitte hier eintragen.","")</f>
      </c>
      <c r="M56" s="267">
        <f>IF(AND(DKB!W50=4,DKB!U49=12),"Sudden Viktory erforderlich! Ergebnisse bitte hier eintragen.","")</f>
      </c>
      <c r="N56" s="267">
        <f>IF(AND(DKB!X50=4,DKB!V49=12),"Sudden Viktory erforderlich! Ergebnisse bitte hier eintragen.","")</f>
      </c>
    </row>
    <row r="60" ht="60" customHeight="1">
      <c r="G60" s="270">
        <f>DKB!A58</f>
      </c>
    </row>
    <row r="61" ht="60" customHeight="1">
      <c r="G61" s="270">
        <f>DKB!A59</f>
      </c>
    </row>
    <row r="62" ht="60" customHeight="1">
      <c r="G62" s="270">
        <f>DKB!A60</f>
      </c>
    </row>
  </sheetData>
  <sheetProtection/>
  <mergeCells count="48">
    <mergeCell ref="D24:F27"/>
    <mergeCell ref="H24:J27"/>
    <mergeCell ref="A49:C52"/>
    <mergeCell ref="D49:D52"/>
    <mergeCell ref="F49:F52"/>
    <mergeCell ref="H49:H52"/>
    <mergeCell ref="J49:J52"/>
    <mergeCell ref="G45:G46"/>
    <mergeCell ref="E44:E47"/>
    <mergeCell ref="I44:I47"/>
    <mergeCell ref="A44:C47"/>
    <mergeCell ref="D44:D47"/>
    <mergeCell ref="F44:F47"/>
    <mergeCell ref="H44:H47"/>
    <mergeCell ref="E39:E42"/>
    <mergeCell ref="I39:I42"/>
    <mergeCell ref="F39:F42"/>
    <mergeCell ref="H39:H42"/>
    <mergeCell ref="J28:J31"/>
    <mergeCell ref="K49:M52"/>
    <mergeCell ref="G50:G51"/>
    <mergeCell ref="E49:E52"/>
    <mergeCell ref="I49:I52"/>
    <mergeCell ref="J44:J47"/>
    <mergeCell ref="K44:M47"/>
    <mergeCell ref="A34:C37"/>
    <mergeCell ref="A28:C31"/>
    <mergeCell ref="D28:D31"/>
    <mergeCell ref="A39:C42"/>
    <mergeCell ref="D39:D42"/>
    <mergeCell ref="F28:H31"/>
    <mergeCell ref="F34:F37"/>
    <mergeCell ref="H34:H37"/>
    <mergeCell ref="E34:E37"/>
    <mergeCell ref="G35:G36"/>
    <mergeCell ref="J39:J42"/>
    <mergeCell ref="K39:M42"/>
    <mergeCell ref="G40:G41"/>
    <mergeCell ref="K28:M31"/>
    <mergeCell ref="I34:I37"/>
    <mergeCell ref="J34:J37"/>
    <mergeCell ref="K34:M37"/>
    <mergeCell ref="A15:F17"/>
    <mergeCell ref="H15:M17"/>
    <mergeCell ref="D18:F23"/>
    <mergeCell ref="H18:J23"/>
    <mergeCell ref="G20:G21"/>
    <mergeCell ref="D34:D37"/>
  </mergeCells>
  <printOptions/>
  <pageMargins left="1.1811023622047245" right="0.7874015748031497" top="0.7874015748031497" bottom="0.7874015748031497" header="0.31496062992125984" footer="0.1968503937007874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U15" sqref="U15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2" customWidth="1"/>
    <col min="4" max="4" width="6.421875" style="24" hidden="1" customWidth="1"/>
    <col min="5" max="5" width="8.8515625" style="82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76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6.25">
      <c r="A1" s="435" t="s">
        <v>43</v>
      </c>
      <c r="B1" s="435"/>
      <c r="C1" s="435"/>
      <c r="D1" s="435"/>
      <c r="E1" s="435"/>
      <c r="F1" s="435"/>
      <c r="G1" s="435"/>
      <c r="O1" s="435" t="s">
        <v>44</v>
      </c>
      <c r="P1" s="435"/>
      <c r="Q1" s="435"/>
      <c r="R1" s="435"/>
      <c r="S1" s="435"/>
      <c r="T1" s="435"/>
      <c r="U1" s="435"/>
    </row>
    <row r="2" spans="1:21" ht="24.75" customHeight="1">
      <c r="A2" s="12" t="s">
        <v>77</v>
      </c>
      <c r="B2" s="19"/>
      <c r="C2" s="38" t="s">
        <v>28</v>
      </c>
      <c r="D2" s="19"/>
      <c r="E2" s="75" t="s">
        <v>0</v>
      </c>
      <c r="F2" s="1"/>
      <c r="G2" s="13" t="s">
        <v>176</v>
      </c>
      <c r="O2" s="12" t="s">
        <v>77</v>
      </c>
      <c r="P2" s="19"/>
      <c r="Q2" s="38" t="s">
        <v>28</v>
      </c>
      <c r="R2" s="19"/>
      <c r="S2" s="75" t="s">
        <v>0</v>
      </c>
      <c r="T2" s="1"/>
      <c r="U2" s="13" t="s">
        <v>176</v>
      </c>
    </row>
    <row r="3" spans="1:21" ht="24.75" customHeight="1">
      <c r="A3" s="259" t="s">
        <v>202</v>
      </c>
      <c r="B3" s="260">
        <v>1</v>
      </c>
      <c r="C3" s="261"/>
      <c r="D3" s="260">
        <v>1</v>
      </c>
      <c r="E3" s="262"/>
      <c r="F3" s="263">
        <v>1</v>
      </c>
      <c r="G3" s="264"/>
      <c r="H3" s="255"/>
      <c r="I3" s="255"/>
      <c r="J3" s="256"/>
      <c r="K3" s="255"/>
      <c r="L3" s="255"/>
      <c r="M3" s="256"/>
      <c r="N3" s="255"/>
      <c r="O3" s="258" t="s">
        <v>201</v>
      </c>
      <c r="P3" s="257">
        <v>1</v>
      </c>
      <c r="Q3" s="252"/>
      <c r="R3" s="257">
        <v>1</v>
      </c>
      <c r="S3" s="253"/>
      <c r="T3" s="257">
        <v>1</v>
      </c>
      <c r="U3" s="254"/>
    </row>
    <row r="4" spans="1:21" ht="14.25">
      <c r="A4" s="294" t="str">
        <f aca="true" t="shared" si="0" ref="A4:A23">$A$3</f>
        <v>KSV Gastmannschaft</v>
      </c>
      <c r="B4" s="295">
        <v>2</v>
      </c>
      <c r="C4" s="296">
        <v>24264</v>
      </c>
      <c r="D4" s="295">
        <v>2</v>
      </c>
      <c r="E4" s="297">
        <v>1</v>
      </c>
      <c r="F4" s="298">
        <v>2</v>
      </c>
      <c r="G4" s="299" t="s">
        <v>177</v>
      </c>
      <c r="O4" s="48" t="str">
        <f aca="true" t="shared" si="1" ref="O4:O43">$O$3</f>
        <v>SKC Heimmannschaft</v>
      </c>
      <c r="P4" s="50">
        <v>2</v>
      </c>
      <c r="Q4" s="51">
        <v>28313</v>
      </c>
      <c r="R4" s="50">
        <v>2</v>
      </c>
      <c r="S4" s="74">
        <v>2</v>
      </c>
      <c r="T4" s="52">
        <v>2</v>
      </c>
      <c r="U4" s="176" t="s">
        <v>178</v>
      </c>
    </row>
    <row r="5" spans="1:21" ht="14.25">
      <c r="A5" s="294" t="str">
        <f t="shared" si="0"/>
        <v>KSV Gastmannschaft</v>
      </c>
      <c r="B5" s="295">
        <v>3</v>
      </c>
      <c r="C5" s="296"/>
      <c r="D5" s="295">
        <v>3</v>
      </c>
      <c r="E5" s="297"/>
      <c r="F5" s="298">
        <v>3</v>
      </c>
      <c r="G5" s="299"/>
      <c r="O5" s="49" t="str">
        <f t="shared" si="1"/>
        <v>SKC Heimmannschaft</v>
      </c>
      <c r="P5" s="54">
        <v>3</v>
      </c>
      <c r="Q5" s="51"/>
      <c r="R5" s="50">
        <v>3</v>
      </c>
      <c r="S5" s="74"/>
      <c r="T5" s="55">
        <v>3</v>
      </c>
      <c r="U5" s="176"/>
    </row>
    <row r="6" spans="1:21" ht="14.25">
      <c r="A6" s="294" t="str">
        <f t="shared" si="0"/>
        <v>KSV Gastmannschaft</v>
      </c>
      <c r="B6" s="295">
        <v>4</v>
      </c>
      <c r="C6" s="296"/>
      <c r="D6" s="295">
        <v>4</v>
      </c>
      <c r="E6" s="297"/>
      <c r="F6" s="298">
        <v>4</v>
      </c>
      <c r="G6" s="299"/>
      <c r="O6" s="49" t="str">
        <f t="shared" si="1"/>
        <v>SKC Heimmannschaft</v>
      </c>
      <c r="P6" s="54">
        <v>4</v>
      </c>
      <c r="Q6" s="51"/>
      <c r="R6" s="50">
        <v>4</v>
      </c>
      <c r="S6" s="74"/>
      <c r="T6" s="55">
        <v>4</v>
      </c>
      <c r="U6" s="176"/>
    </row>
    <row r="7" spans="1:21" ht="14.25">
      <c r="A7" s="294" t="str">
        <f t="shared" si="0"/>
        <v>KSV Gastmannschaft</v>
      </c>
      <c r="B7" s="295">
        <v>5</v>
      </c>
      <c r="C7" s="296"/>
      <c r="D7" s="295">
        <v>5</v>
      </c>
      <c r="E7" s="297"/>
      <c r="F7" s="298">
        <v>5</v>
      </c>
      <c r="G7" s="299"/>
      <c r="O7" s="49" t="str">
        <f t="shared" si="1"/>
        <v>SKC Heimmannschaft</v>
      </c>
      <c r="P7" s="54">
        <v>5</v>
      </c>
      <c r="Q7" s="51"/>
      <c r="R7" s="50">
        <v>5</v>
      </c>
      <c r="S7" s="74"/>
      <c r="T7" s="55">
        <v>5</v>
      </c>
      <c r="U7" s="176"/>
    </row>
    <row r="8" spans="1:21" ht="14.25">
      <c r="A8" s="294" t="str">
        <f t="shared" si="0"/>
        <v>KSV Gastmannschaft</v>
      </c>
      <c r="B8" s="295">
        <v>6</v>
      </c>
      <c r="C8" s="296"/>
      <c r="D8" s="295">
        <v>6</v>
      </c>
      <c r="E8" s="297"/>
      <c r="F8" s="298">
        <v>6</v>
      </c>
      <c r="G8" s="299"/>
      <c r="O8" s="49" t="str">
        <f t="shared" si="1"/>
        <v>SKC Heimmannschaft</v>
      </c>
      <c r="P8" s="54">
        <v>6</v>
      </c>
      <c r="Q8" s="51"/>
      <c r="R8" s="50">
        <v>6</v>
      </c>
      <c r="S8" s="74"/>
      <c r="T8" s="55">
        <v>6</v>
      </c>
      <c r="U8" s="176"/>
    </row>
    <row r="9" spans="1:21" ht="14.25">
      <c r="A9" s="294" t="str">
        <f t="shared" si="0"/>
        <v>KSV Gastmannschaft</v>
      </c>
      <c r="B9" s="295">
        <v>7</v>
      </c>
      <c r="C9" s="296"/>
      <c r="D9" s="295">
        <v>7</v>
      </c>
      <c r="E9" s="297"/>
      <c r="F9" s="298">
        <v>7</v>
      </c>
      <c r="G9" s="299"/>
      <c r="O9" s="49" t="str">
        <f t="shared" si="1"/>
        <v>SKC Heimmannschaft</v>
      </c>
      <c r="P9" s="54">
        <v>7</v>
      </c>
      <c r="Q9" s="51"/>
      <c r="R9" s="50">
        <v>7</v>
      </c>
      <c r="S9" s="74"/>
      <c r="T9" s="55">
        <v>7</v>
      </c>
      <c r="U9" s="176"/>
    </row>
    <row r="10" spans="1:21" ht="14.25">
      <c r="A10" s="294" t="str">
        <f t="shared" si="0"/>
        <v>KSV Gastmannschaft</v>
      </c>
      <c r="B10" s="295">
        <v>8</v>
      </c>
      <c r="C10" s="296"/>
      <c r="D10" s="295">
        <v>8</v>
      </c>
      <c r="E10" s="297"/>
      <c r="F10" s="298">
        <v>8</v>
      </c>
      <c r="G10" s="299"/>
      <c r="O10" s="49" t="str">
        <f t="shared" si="1"/>
        <v>SKC Heimmannschaft</v>
      </c>
      <c r="P10" s="54">
        <v>8</v>
      </c>
      <c r="Q10" s="51"/>
      <c r="R10" s="50">
        <v>8</v>
      </c>
      <c r="S10" s="74"/>
      <c r="T10" s="55">
        <v>8</v>
      </c>
      <c r="U10" s="176"/>
    </row>
    <row r="11" spans="1:21" ht="14.25">
      <c r="A11" s="294" t="str">
        <f t="shared" si="0"/>
        <v>KSV Gastmannschaft</v>
      </c>
      <c r="B11" s="295">
        <v>9</v>
      </c>
      <c r="C11" s="296"/>
      <c r="D11" s="295">
        <v>9</v>
      </c>
      <c r="E11" s="297"/>
      <c r="F11" s="298">
        <v>9</v>
      </c>
      <c r="G11" s="300"/>
      <c r="O11" s="49" t="str">
        <f t="shared" si="1"/>
        <v>SKC Heimmannschaft</v>
      </c>
      <c r="P11" s="54">
        <v>9</v>
      </c>
      <c r="Q11" s="51"/>
      <c r="R11" s="50">
        <v>9</v>
      </c>
      <c r="S11" s="74"/>
      <c r="T11" s="55">
        <v>9</v>
      </c>
      <c r="U11" s="176"/>
    </row>
    <row r="12" spans="1:21" ht="14.25">
      <c r="A12" s="294" t="str">
        <f t="shared" si="0"/>
        <v>KSV Gastmannschaft</v>
      </c>
      <c r="B12" s="295">
        <v>10</v>
      </c>
      <c r="C12" s="296"/>
      <c r="D12" s="295">
        <v>10</v>
      </c>
      <c r="E12" s="297"/>
      <c r="F12" s="298">
        <v>10</v>
      </c>
      <c r="G12" s="300"/>
      <c r="O12" s="49" t="str">
        <f t="shared" si="1"/>
        <v>SKC Heimmannschaft</v>
      </c>
      <c r="P12" s="54">
        <v>10</v>
      </c>
      <c r="Q12" s="51"/>
      <c r="R12" s="50">
        <v>10</v>
      </c>
      <c r="S12" s="74"/>
      <c r="T12" s="55">
        <v>10</v>
      </c>
      <c r="U12" s="176"/>
    </row>
    <row r="13" spans="1:21" ht="14.25">
      <c r="A13" s="294" t="str">
        <f t="shared" si="0"/>
        <v>KSV Gastmannschaft</v>
      </c>
      <c r="B13" s="295">
        <v>11</v>
      </c>
      <c r="C13" s="296"/>
      <c r="D13" s="295">
        <v>11</v>
      </c>
      <c r="E13" s="297"/>
      <c r="F13" s="298">
        <v>11</v>
      </c>
      <c r="G13" s="300"/>
      <c r="O13" s="49" t="str">
        <f t="shared" si="1"/>
        <v>SKC Heimmannschaft</v>
      </c>
      <c r="P13" s="54">
        <v>11</v>
      </c>
      <c r="Q13" s="51"/>
      <c r="R13" s="50">
        <v>11</v>
      </c>
      <c r="S13" s="74"/>
      <c r="T13" s="55">
        <v>11</v>
      </c>
      <c r="U13" s="53"/>
    </row>
    <row r="14" spans="1:21" ht="14.25">
      <c r="A14" s="294" t="str">
        <f t="shared" si="0"/>
        <v>KSV Gastmannschaft</v>
      </c>
      <c r="B14" s="295">
        <v>12</v>
      </c>
      <c r="C14" s="296"/>
      <c r="D14" s="295">
        <v>12</v>
      </c>
      <c r="E14" s="297"/>
      <c r="F14" s="298">
        <v>12</v>
      </c>
      <c r="G14" s="300"/>
      <c r="O14" s="49" t="str">
        <f t="shared" si="1"/>
        <v>SKC Heimmannschaft</v>
      </c>
      <c r="P14" s="54">
        <v>12</v>
      </c>
      <c r="Q14" s="51"/>
      <c r="R14" s="50">
        <v>12</v>
      </c>
      <c r="S14" s="74"/>
      <c r="T14" s="55">
        <v>12</v>
      </c>
      <c r="U14" s="56"/>
    </row>
    <row r="15" spans="1:21" ht="14.25">
      <c r="A15" s="294" t="str">
        <f t="shared" si="0"/>
        <v>KSV Gastmannschaft</v>
      </c>
      <c r="B15" s="295">
        <v>13</v>
      </c>
      <c r="C15" s="296"/>
      <c r="D15" s="295">
        <v>13</v>
      </c>
      <c r="E15" s="297"/>
      <c r="F15" s="298">
        <v>13</v>
      </c>
      <c r="G15" s="300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49" t="str">
        <f t="shared" si="1"/>
        <v>SKC Heimmannschaft</v>
      </c>
      <c r="P15" s="54">
        <v>13</v>
      </c>
      <c r="Q15" s="51"/>
      <c r="R15" s="50">
        <v>13</v>
      </c>
      <c r="S15" s="74"/>
      <c r="T15" s="55">
        <v>13</v>
      </c>
      <c r="U15" s="56"/>
    </row>
    <row r="16" spans="1:21" ht="14.25">
      <c r="A16" s="294" t="str">
        <f t="shared" si="0"/>
        <v>KSV Gastmannschaft</v>
      </c>
      <c r="B16" s="295">
        <v>14</v>
      </c>
      <c r="C16" s="296"/>
      <c r="D16" s="295">
        <v>14</v>
      </c>
      <c r="E16" s="297"/>
      <c r="F16" s="298">
        <v>14</v>
      </c>
      <c r="G16" s="300"/>
      <c r="H16" s="22"/>
      <c r="I16" s="6"/>
      <c r="L16" s="21"/>
      <c r="O16" s="49" t="str">
        <f t="shared" si="1"/>
        <v>SKC Heimmannschaft</v>
      </c>
      <c r="P16" s="54">
        <v>14</v>
      </c>
      <c r="Q16" s="51"/>
      <c r="R16" s="50">
        <v>14</v>
      </c>
      <c r="S16" s="74"/>
      <c r="T16" s="55">
        <v>14</v>
      </c>
      <c r="U16" s="56"/>
    </row>
    <row r="17" spans="1:21" ht="14.25">
      <c r="A17" s="294" t="str">
        <f t="shared" si="0"/>
        <v>KSV Gastmannschaft</v>
      </c>
      <c r="B17" s="295">
        <v>15</v>
      </c>
      <c r="C17" s="296"/>
      <c r="D17" s="295">
        <v>15</v>
      </c>
      <c r="E17" s="297"/>
      <c r="F17" s="298">
        <v>15</v>
      </c>
      <c r="G17" s="300"/>
      <c r="H17" s="22"/>
      <c r="I17" s="6"/>
      <c r="L17" s="21"/>
      <c r="O17" s="49" t="str">
        <f t="shared" si="1"/>
        <v>SKC Heimmannschaft</v>
      </c>
      <c r="P17" s="54">
        <v>15</v>
      </c>
      <c r="Q17" s="51"/>
      <c r="R17" s="50">
        <v>15</v>
      </c>
      <c r="S17" s="74"/>
      <c r="T17" s="55">
        <v>15</v>
      </c>
      <c r="U17" s="56"/>
    </row>
    <row r="18" spans="1:21" ht="14.25">
      <c r="A18" s="294" t="str">
        <f t="shared" si="0"/>
        <v>KSV Gastmannschaft</v>
      </c>
      <c r="B18" s="295">
        <v>16</v>
      </c>
      <c r="C18" s="296"/>
      <c r="D18" s="295">
        <v>16</v>
      </c>
      <c r="E18" s="297"/>
      <c r="F18" s="298">
        <v>16</v>
      </c>
      <c r="G18" s="300"/>
      <c r="H18" s="22"/>
      <c r="I18" s="6"/>
      <c r="L18" s="21"/>
      <c r="O18" s="49" t="str">
        <f t="shared" si="1"/>
        <v>SKC Heimmannschaft</v>
      </c>
      <c r="P18" s="54">
        <v>16</v>
      </c>
      <c r="Q18" s="51"/>
      <c r="R18" s="50">
        <v>16</v>
      </c>
      <c r="S18" s="74"/>
      <c r="T18" s="55">
        <v>16</v>
      </c>
      <c r="U18" s="56"/>
    </row>
    <row r="19" spans="1:21" ht="14.25">
      <c r="A19" s="294" t="str">
        <f t="shared" si="0"/>
        <v>KSV Gastmannschaft</v>
      </c>
      <c r="B19" s="295">
        <v>17</v>
      </c>
      <c r="C19" s="296"/>
      <c r="D19" s="295">
        <v>17</v>
      </c>
      <c r="E19" s="297"/>
      <c r="F19" s="298">
        <v>17</v>
      </c>
      <c r="G19" s="300"/>
      <c r="H19" s="22"/>
      <c r="I19" s="6"/>
      <c r="L19" s="21"/>
      <c r="O19" s="49" t="str">
        <f t="shared" si="1"/>
        <v>SKC Heimmannschaft</v>
      </c>
      <c r="P19" s="54">
        <v>17</v>
      </c>
      <c r="Q19" s="51"/>
      <c r="R19" s="50">
        <v>17</v>
      </c>
      <c r="S19" s="74"/>
      <c r="T19" s="55">
        <v>17</v>
      </c>
      <c r="U19" s="56"/>
    </row>
    <row r="20" spans="1:21" ht="14.25">
      <c r="A20" s="294" t="str">
        <f t="shared" si="0"/>
        <v>KSV Gastmannschaft</v>
      </c>
      <c r="B20" s="295">
        <v>18</v>
      </c>
      <c r="C20" s="296"/>
      <c r="D20" s="295">
        <v>18</v>
      </c>
      <c r="E20" s="297"/>
      <c r="F20" s="298">
        <v>18</v>
      </c>
      <c r="G20" s="300"/>
      <c r="H20" s="22"/>
      <c r="I20" s="6"/>
      <c r="L20" s="21"/>
      <c r="O20" s="49" t="str">
        <f t="shared" si="1"/>
        <v>SKC Heimmannschaft</v>
      </c>
      <c r="P20" s="54">
        <v>18</v>
      </c>
      <c r="Q20" s="51"/>
      <c r="R20" s="50">
        <v>18</v>
      </c>
      <c r="S20" s="74"/>
      <c r="T20" s="55">
        <v>18</v>
      </c>
      <c r="U20" s="56"/>
    </row>
    <row r="21" spans="1:21" ht="14.25">
      <c r="A21" s="294" t="str">
        <f t="shared" si="0"/>
        <v>KSV Gastmannschaft</v>
      </c>
      <c r="B21" s="295">
        <v>19</v>
      </c>
      <c r="C21" s="296"/>
      <c r="D21" s="295">
        <v>19</v>
      </c>
      <c r="E21" s="297"/>
      <c r="F21" s="298">
        <v>19</v>
      </c>
      <c r="G21" s="300"/>
      <c r="H21" s="22"/>
      <c r="I21" s="6"/>
      <c r="L21" s="21"/>
      <c r="O21" s="49" t="str">
        <f t="shared" si="1"/>
        <v>SKC Heimmannschaft</v>
      </c>
      <c r="P21" s="54">
        <v>19</v>
      </c>
      <c r="Q21" s="51"/>
      <c r="R21" s="50">
        <v>19</v>
      </c>
      <c r="S21" s="74"/>
      <c r="T21" s="55">
        <v>19</v>
      </c>
      <c r="U21" s="56"/>
    </row>
    <row r="22" spans="1:21" ht="14.25">
      <c r="A22" s="294" t="str">
        <f t="shared" si="0"/>
        <v>KSV Gastmannschaft</v>
      </c>
      <c r="B22" s="295">
        <v>20</v>
      </c>
      <c r="C22" s="296"/>
      <c r="D22" s="295">
        <v>20</v>
      </c>
      <c r="E22" s="297"/>
      <c r="F22" s="298">
        <v>20</v>
      </c>
      <c r="G22" s="300"/>
      <c r="H22" s="22"/>
      <c r="I22" s="6"/>
      <c r="L22" s="21"/>
      <c r="O22" s="49" t="str">
        <f t="shared" si="1"/>
        <v>SKC Heimmannschaft</v>
      </c>
      <c r="P22" s="54">
        <v>20</v>
      </c>
      <c r="Q22" s="51"/>
      <c r="R22" s="50">
        <v>20</v>
      </c>
      <c r="S22" s="74"/>
      <c r="T22" s="55">
        <v>20</v>
      </c>
      <c r="U22" s="56"/>
    </row>
    <row r="23" spans="1:21" ht="15" customHeight="1">
      <c r="A23" s="294" t="str">
        <f t="shared" si="0"/>
        <v>KSV Gastmannschaft</v>
      </c>
      <c r="B23" s="295">
        <v>21</v>
      </c>
      <c r="C23" s="296"/>
      <c r="D23" s="295">
        <v>21</v>
      </c>
      <c r="E23" s="297"/>
      <c r="F23" s="298">
        <v>21</v>
      </c>
      <c r="G23" s="300"/>
      <c r="H23" s="22"/>
      <c r="I23" s="6"/>
      <c r="L23" s="21"/>
      <c r="O23" s="49" t="str">
        <f t="shared" si="1"/>
        <v>SKC Heimmannschaft</v>
      </c>
      <c r="P23" s="54">
        <v>21</v>
      </c>
      <c r="Q23" s="51"/>
      <c r="R23" s="50">
        <v>21</v>
      </c>
      <c r="S23" s="74"/>
      <c r="T23" s="55">
        <v>21</v>
      </c>
      <c r="U23" s="56"/>
    </row>
    <row r="24" spans="1:21" ht="24.75" customHeight="1" hidden="1">
      <c r="A24" s="27" t="s">
        <v>83</v>
      </c>
      <c r="B24" s="28">
        <v>1</v>
      </c>
      <c r="C24" s="39"/>
      <c r="D24" s="28">
        <v>1</v>
      </c>
      <c r="E24" s="78"/>
      <c r="F24" s="28">
        <v>1</v>
      </c>
      <c r="G24" s="29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49" t="str">
        <f t="shared" si="1"/>
        <v>SKC Heimmannschaft</v>
      </c>
      <c r="P24" s="54">
        <v>22</v>
      </c>
      <c r="Q24" s="51"/>
      <c r="R24" s="50">
        <v>22</v>
      </c>
      <c r="S24" s="74"/>
      <c r="T24" s="55">
        <v>22</v>
      </c>
      <c r="U24" s="56"/>
    </row>
    <row r="25" spans="1:21" ht="14.25" hidden="1">
      <c r="A25" s="66" t="str">
        <f aca="true" t="shared" si="2" ref="A25:A44">$A$24</f>
        <v> </v>
      </c>
      <c r="B25" s="67">
        <v>2</v>
      </c>
      <c r="C25" s="59"/>
      <c r="D25" s="67">
        <v>2</v>
      </c>
      <c r="E25" s="77"/>
      <c r="F25" s="64">
        <v>2</v>
      </c>
      <c r="G25" s="68"/>
      <c r="H25" s="23"/>
      <c r="J25" s="21">
        <v>3</v>
      </c>
      <c r="K25" s="20" t="s">
        <v>10</v>
      </c>
      <c r="L25" s="21">
        <v>3</v>
      </c>
      <c r="M25" s="21">
        <v>3</v>
      </c>
      <c r="O25" s="49" t="str">
        <f t="shared" si="1"/>
        <v>SKC Heimmannschaft</v>
      </c>
      <c r="P25" s="54">
        <v>23</v>
      </c>
      <c r="Q25" s="51"/>
      <c r="R25" s="50">
        <v>23</v>
      </c>
      <c r="S25" s="74"/>
      <c r="T25" s="55">
        <v>23</v>
      </c>
      <c r="U25" s="56"/>
    </row>
    <row r="26" spans="1:21" ht="14.25" hidden="1">
      <c r="A26" s="66" t="str">
        <f t="shared" si="2"/>
        <v> </v>
      </c>
      <c r="B26" s="67">
        <v>3</v>
      </c>
      <c r="C26" s="59"/>
      <c r="D26" s="67">
        <v>3</v>
      </c>
      <c r="E26" s="77"/>
      <c r="F26" s="64">
        <v>3</v>
      </c>
      <c r="G26" s="68"/>
      <c r="H26" s="23"/>
      <c r="J26" s="21">
        <v>4</v>
      </c>
      <c r="K26" s="20" t="s">
        <v>11</v>
      </c>
      <c r="L26" s="21">
        <v>4</v>
      </c>
      <c r="M26" s="21">
        <v>4</v>
      </c>
      <c r="O26" s="49" t="str">
        <f t="shared" si="1"/>
        <v>SKC Heimmannschaft</v>
      </c>
      <c r="P26" s="54">
        <v>24</v>
      </c>
      <c r="Q26" s="51"/>
      <c r="R26" s="50">
        <v>24</v>
      </c>
      <c r="S26" s="74"/>
      <c r="T26" s="55">
        <v>24</v>
      </c>
      <c r="U26" s="56"/>
    </row>
    <row r="27" spans="1:21" ht="14.25" hidden="1">
      <c r="A27" s="66" t="str">
        <f t="shared" si="2"/>
        <v> </v>
      </c>
      <c r="B27" s="67">
        <v>4</v>
      </c>
      <c r="C27" s="59"/>
      <c r="D27" s="67">
        <v>4</v>
      </c>
      <c r="E27" s="77"/>
      <c r="F27" s="64">
        <v>4</v>
      </c>
      <c r="G27" s="68"/>
      <c r="H27" s="23"/>
      <c r="J27" s="21">
        <v>5</v>
      </c>
      <c r="K27" s="20" t="s">
        <v>12</v>
      </c>
      <c r="L27" s="21">
        <v>5</v>
      </c>
      <c r="M27" s="21">
        <v>5</v>
      </c>
      <c r="O27" s="49" t="str">
        <f t="shared" si="1"/>
        <v>SKC Heimmannschaft</v>
      </c>
      <c r="P27" s="54">
        <v>25</v>
      </c>
      <c r="Q27" s="51"/>
      <c r="R27" s="50">
        <v>25</v>
      </c>
      <c r="S27" s="74"/>
      <c r="T27" s="55">
        <v>25</v>
      </c>
      <c r="U27" s="56"/>
    </row>
    <row r="28" spans="1:21" ht="14.25" hidden="1">
      <c r="A28" s="66" t="str">
        <f t="shared" si="2"/>
        <v> </v>
      </c>
      <c r="B28" s="67">
        <v>5</v>
      </c>
      <c r="C28" s="59"/>
      <c r="D28" s="67">
        <v>5</v>
      </c>
      <c r="E28" s="77"/>
      <c r="F28" s="64">
        <v>5</v>
      </c>
      <c r="G28" s="68"/>
      <c r="H28" s="23"/>
      <c r="J28" s="21">
        <v>6</v>
      </c>
      <c r="K28" s="20" t="s">
        <v>13</v>
      </c>
      <c r="L28" s="21">
        <v>6</v>
      </c>
      <c r="M28" s="21">
        <v>6</v>
      </c>
      <c r="O28" s="49" t="str">
        <f t="shared" si="1"/>
        <v>SKC Heimmannschaft</v>
      </c>
      <c r="P28" s="54">
        <v>26</v>
      </c>
      <c r="Q28" s="51"/>
      <c r="R28" s="50">
        <v>26</v>
      </c>
      <c r="S28" s="74"/>
      <c r="T28" s="55">
        <v>26</v>
      </c>
      <c r="U28" s="56"/>
    </row>
    <row r="29" spans="1:21" ht="14.25" hidden="1">
      <c r="A29" s="66" t="str">
        <f t="shared" si="2"/>
        <v> </v>
      </c>
      <c r="B29" s="67">
        <v>6</v>
      </c>
      <c r="C29" s="59"/>
      <c r="D29" s="67">
        <v>6</v>
      </c>
      <c r="E29" s="77"/>
      <c r="F29" s="64">
        <v>6</v>
      </c>
      <c r="G29" s="68"/>
      <c r="H29" s="23"/>
      <c r="J29" s="21">
        <v>7</v>
      </c>
      <c r="K29" s="20" t="s">
        <v>14</v>
      </c>
      <c r="L29" s="21">
        <v>7</v>
      </c>
      <c r="M29" s="21" t="s">
        <v>15</v>
      </c>
      <c r="O29" s="49" t="str">
        <f t="shared" si="1"/>
        <v>SKC Heimmannschaft</v>
      </c>
      <c r="P29" s="54">
        <v>27</v>
      </c>
      <c r="Q29" s="51"/>
      <c r="R29" s="50">
        <v>27</v>
      </c>
      <c r="S29" s="74"/>
      <c r="T29" s="55">
        <v>27</v>
      </c>
      <c r="U29" s="56"/>
    </row>
    <row r="30" spans="1:21" ht="14.25" hidden="1">
      <c r="A30" s="66" t="str">
        <f t="shared" si="2"/>
        <v> </v>
      </c>
      <c r="B30" s="67">
        <v>7</v>
      </c>
      <c r="C30" s="59"/>
      <c r="D30" s="67">
        <v>7</v>
      </c>
      <c r="E30" s="77"/>
      <c r="F30" s="64">
        <v>7</v>
      </c>
      <c r="G30" s="68"/>
      <c r="J30" s="21">
        <v>8</v>
      </c>
      <c r="K30" s="20" t="s">
        <v>16</v>
      </c>
      <c r="L30" s="21">
        <v>8</v>
      </c>
      <c r="M30" s="21" t="s">
        <v>17</v>
      </c>
      <c r="O30" s="49" t="str">
        <f t="shared" si="1"/>
        <v>SKC Heimmannschaft</v>
      </c>
      <c r="P30" s="54">
        <v>28</v>
      </c>
      <c r="Q30" s="51"/>
      <c r="R30" s="50">
        <v>28</v>
      </c>
      <c r="S30" s="74"/>
      <c r="T30" s="55">
        <v>28</v>
      </c>
      <c r="U30" s="56"/>
    </row>
    <row r="31" spans="1:21" ht="14.25" hidden="1">
      <c r="A31" s="66" t="str">
        <f t="shared" si="2"/>
        <v> </v>
      </c>
      <c r="B31" s="67">
        <v>8</v>
      </c>
      <c r="C31" s="59"/>
      <c r="D31" s="67">
        <v>8</v>
      </c>
      <c r="E31" s="77"/>
      <c r="F31" s="64">
        <v>8</v>
      </c>
      <c r="G31" s="68"/>
      <c r="J31" s="21">
        <v>9</v>
      </c>
      <c r="K31" s="20" t="s">
        <v>18</v>
      </c>
      <c r="L31" s="21">
        <v>9</v>
      </c>
      <c r="O31" s="49" t="str">
        <f t="shared" si="1"/>
        <v>SKC Heimmannschaft</v>
      </c>
      <c r="P31" s="54">
        <v>29</v>
      </c>
      <c r="Q31" s="51"/>
      <c r="R31" s="50">
        <v>29</v>
      </c>
      <c r="S31" s="74"/>
      <c r="T31" s="55">
        <v>29</v>
      </c>
      <c r="U31" s="56"/>
    </row>
    <row r="32" spans="1:21" ht="14.25" hidden="1">
      <c r="A32" s="66" t="str">
        <f t="shared" si="2"/>
        <v> </v>
      </c>
      <c r="B32" s="67">
        <v>9</v>
      </c>
      <c r="C32" s="59"/>
      <c r="D32" s="67">
        <v>9</v>
      </c>
      <c r="E32" s="77"/>
      <c r="F32" s="64">
        <v>9</v>
      </c>
      <c r="G32" s="68"/>
      <c r="J32" s="21">
        <v>10</v>
      </c>
      <c r="K32" s="20" t="s">
        <v>19</v>
      </c>
      <c r="O32" s="49" t="str">
        <f t="shared" si="1"/>
        <v>SKC Heimmannschaft</v>
      </c>
      <c r="P32" s="54">
        <v>30</v>
      </c>
      <c r="Q32" s="51"/>
      <c r="R32" s="50">
        <v>30</v>
      </c>
      <c r="S32" s="74"/>
      <c r="T32" s="55">
        <v>30</v>
      </c>
      <c r="U32" s="56"/>
    </row>
    <row r="33" spans="1:21" ht="14.25" hidden="1">
      <c r="A33" s="66" t="str">
        <f t="shared" si="2"/>
        <v> </v>
      </c>
      <c r="B33" s="67">
        <v>10</v>
      </c>
      <c r="C33" s="59"/>
      <c r="D33" s="67">
        <v>10</v>
      </c>
      <c r="E33" s="77"/>
      <c r="F33" s="64">
        <v>10</v>
      </c>
      <c r="G33" s="68"/>
      <c r="J33" s="21">
        <v>11</v>
      </c>
      <c r="K33" s="20" t="s">
        <v>20</v>
      </c>
      <c r="O33" s="49" t="str">
        <f t="shared" si="1"/>
        <v>SKC Heimmannschaft</v>
      </c>
      <c r="P33" s="54">
        <v>31</v>
      </c>
      <c r="Q33" s="51"/>
      <c r="R33" s="50">
        <v>31</v>
      </c>
      <c r="S33" s="74"/>
      <c r="T33" s="55">
        <v>31</v>
      </c>
      <c r="U33" s="56"/>
    </row>
    <row r="34" spans="1:21" ht="14.25" hidden="1">
      <c r="A34" s="66" t="str">
        <f t="shared" si="2"/>
        <v> </v>
      </c>
      <c r="B34" s="67">
        <v>11</v>
      </c>
      <c r="C34" s="59"/>
      <c r="D34" s="67">
        <v>11</v>
      </c>
      <c r="E34" s="77"/>
      <c r="F34" s="64">
        <v>11</v>
      </c>
      <c r="G34" s="68"/>
      <c r="J34" s="21">
        <v>12</v>
      </c>
      <c r="K34" s="20" t="s">
        <v>21</v>
      </c>
      <c r="O34" s="49" t="str">
        <f t="shared" si="1"/>
        <v>SKC Heimmannschaft</v>
      </c>
      <c r="P34" s="54">
        <v>32</v>
      </c>
      <c r="Q34" s="51"/>
      <c r="R34" s="50">
        <v>32</v>
      </c>
      <c r="S34" s="74"/>
      <c r="T34" s="55">
        <v>32</v>
      </c>
      <c r="U34" s="56"/>
    </row>
    <row r="35" spans="1:21" ht="14.25" hidden="1">
      <c r="A35" s="66" t="str">
        <f t="shared" si="2"/>
        <v> </v>
      </c>
      <c r="B35" s="67">
        <v>12</v>
      </c>
      <c r="C35" s="59"/>
      <c r="D35" s="67">
        <v>12</v>
      </c>
      <c r="E35" s="77"/>
      <c r="F35" s="64">
        <v>12</v>
      </c>
      <c r="G35" s="68"/>
      <c r="J35" s="21">
        <v>13</v>
      </c>
      <c r="O35" s="49" t="str">
        <f t="shared" si="1"/>
        <v>SKC Heimmannschaft</v>
      </c>
      <c r="P35" s="54">
        <v>33</v>
      </c>
      <c r="Q35" s="51"/>
      <c r="R35" s="50">
        <v>33</v>
      </c>
      <c r="S35" s="74"/>
      <c r="T35" s="55">
        <v>33</v>
      </c>
      <c r="U35" s="56"/>
    </row>
    <row r="36" spans="1:21" ht="14.25" hidden="1">
      <c r="A36" s="66" t="str">
        <f t="shared" si="2"/>
        <v> </v>
      </c>
      <c r="B36" s="67">
        <v>13</v>
      </c>
      <c r="C36" s="59"/>
      <c r="D36" s="67">
        <v>13</v>
      </c>
      <c r="E36" s="77"/>
      <c r="F36" s="64">
        <v>13</v>
      </c>
      <c r="G36" s="68"/>
      <c r="O36" s="49" t="str">
        <f t="shared" si="1"/>
        <v>SKC Heimmannschaft</v>
      </c>
      <c r="P36" s="54">
        <v>34</v>
      </c>
      <c r="Q36" s="51"/>
      <c r="R36" s="50">
        <v>34</v>
      </c>
      <c r="S36" s="74"/>
      <c r="T36" s="55">
        <v>34</v>
      </c>
      <c r="U36" s="56"/>
    </row>
    <row r="37" spans="1:21" ht="14.25" hidden="1">
      <c r="A37" s="66" t="str">
        <f t="shared" si="2"/>
        <v> </v>
      </c>
      <c r="B37" s="67">
        <v>14</v>
      </c>
      <c r="C37" s="59"/>
      <c r="D37" s="67">
        <v>14</v>
      </c>
      <c r="E37" s="77"/>
      <c r="F37" s="64">
        <v>14</v>
      </c>
      <c r="G37" s="68"/>
      <c r="O37" s="49" t="str">
        <f t="shared" si="1"/>
        <v>SKC Heimmannschaft</v>
      </c>
      <c r="P37" s="54">
        <v>35</v>
      </c>
      <c r="Q37" s="51"/>
      <c r="R37" s="50">
        <v>35</v>
      </c>
      <c r="S37" s="74"/>
      <c r="T37" s="55">
        <v>35</v>
      </c>
      <c r="U37" s="56"/>
    </row>
    <row r="38" spans="1:21" ht="14.25" hidden="1">
      <c r="A38" s="66" t="str">
        <f t="shared" si="2"/>
        <v> </v>
      </c>
      <c r="B38" s="67">
        <v>15</v>
      </c>
      <c r="C38" s="59"/>
      <c r="D38" s="67">
        <v>15</v>
      </c>
      <c r="E38" s="77"/>
      <c r="F38" s="64">
        <v>15</v>
      </c>
      <c r="G38" s="68"/>
      <c r="O38" s="49" t="str">
        <f t="shared" si="1"/>
        <v>SKC Heimmannschaft</v>
      </c>
      <c r="P38" s="54">
        <v>36</v>
      </c>
      <c r="Q38" s="51"/>
      <c r="R38" s="50">
        <v>36</v>
      </c>
      <c r="S38" s="74"/>
      <c r="T38" s="55">
        <v>36</v>
      </c>
      <c r="U38" s="56"/>
    </row>
    <row r="39" spans="1:21" ht="14.25" hidden="1">
      <c r="A39" s="66" t="str">
        <f t="shared" si="2"/>
        <v> </v>
      </c>
      <c r="B39" s="67">
        <v>16</v>
      </c>
      <c r="C39" s="59"/>
      <c r="D39" s="67">
        <v>16</v>
      </c>
      <c r="E39" s="77"/>
      <c r="F39" s="64">
        <v>16</v>
      </c>
      <c r="G39" s="68"/>
      <c r="O39" s="49" t="str">
        <f t="shared" si="1"/>
        <v>SKC Heimmannschaft</v>
      </c>
      <c r="P39" s="54">
        <v>37</v>
      </c>
      <c r="Q39" s="51"/>
      <c r="R39" s="50">
        <v>37</v>
      </c>
      <c r="S39" s="74"/>
      <c r="T39" s="55">
        <v>37</v>
      </c>
      <c r="U39" s="56"/>
    </row>
    <row r="40" spans="1:21" ht="14.25" hidden="1">
      <c r="A40" s="66" t="str">
        <f t="shared" si="2"/>
        <v> </v>
      </c>
      <c r="B40" s="67">
        <v>17</v>
      </c>
      <c r="C40" s="59"/>
      <c r="D40" s="67">
        <v>17</v>
      </c>
      <c r="E40" s="77"/>
      <c r="F40" s="64">
        <v>17</v>
      </c>
      <c r="G40" s="68"/>
      <c r="O40" s="49" t="str">
        <f t="shared" si="1"/>
        <v>SKC Heimmannschaft</v>
      </c>
      <c r="P40" s="54">
        <v>38</v>
      </c>
      <c r="Q40" s="51"/>
      <c r="R40" s="50">
        <v>38</v>
      </c>
      <c r="S40" s="74"/>
      <c r="T40" s="55">
        <v>38</v>
      </c>
      <c r="U40" s="56"/>
    </row>
    <row r="41" spans="1:21" ht="14.25" hidden="1">
      <c r="A41" s="66" t="str">
        <f t="shared" si="2"/>
        <v> </v>
      </c>
      <c r="B41" s="67">
        <v>18</v>
      </c>
      <c r="C41" s="59"/>
      <c r="D41" s="67">
        <v>18</v>
      </c>
      <c r="E41" s="77"/>
      <c r="F41" s="64">
        <v>18</v>
      </c>
      <c r="G41" s="68"/>
      <c r="O41" s="49" t="str">
        <f t="shared" si="1"/>
        <v>SKC Heimmannschaft</v>
      </c>
      <c r="P41" s="54">
        <v>39</v>
      </c>
      <c r="Q41" s="51"/>
      <c r="R41" s="50">
        <v>39</v>
      </c>
      <c r="S41" s="74"/>
      <c r="T41" s="55">
        <v>39</v>
      </c>
      <c r="U41" s="56"/>
    </row>
    <row r="42" spans="1:21" ht="14.25" hidden="1">
      <c r="A42" s="66" t="str">
        <f t="shared" si="2"/>
        <v> </v>
      </c>
      <c r="B42" s="67">
        <v>19</v>
      </c>
      <c r="C42" s="59"/>
      <c r="D42" s="67">
        <v>19</v>
      </c>
      <c r="E42" s="77"/>
      <c r="F42" s="64">
        <v>19</v>
      </c>
      <c r="G42" s="68"/>
      <c r="O42" s="49" t="str">
        <f t="shared" si="1"/>
        <v>SKC Heimmannschaft</v>
      </c>
      <c r="P42" s="54">
        <v>40</v>
      </c>
      <c r="Q42" s="51"/>
      <c r="R42" s="50">
        <v>40</v>
      </c>
      <c r="S42" s="74"/>
      <c r="T42" s="55">
        <v>40</v>
      </c>
      <c r="U42" s="56"/>
    </row>
    <row r="43" spans="1:21" ht="14.25" hidden="1">
      <c r="A43" s="66" t="str">
        <f t="shared" si="2"/>
        <v> </v>
      </c>
      <c r="B43" s="67">
        <v>20</v>
      </c>
      <c r="C43" s="59"/>
      <c r="D43" s="67">
        <v>20</v>
      </c>
      <c r="E43" s="77"/>
      <c r="F43" s="64">
        <v>20</v>
      </c>
      <c r="G43" s="68"/>
      <c r="O43" s="49" t="str">
        <f t="shared" si="1"/>
        <v>SKC Heimmannschaft</v>
      </c>
      <c r="P43" s="57">
        <v>41</v>
      </c>
      <c r="Q43" s="51"/>
      <c r="R43" s="50">
        <v>41</v>
      </c>
      <c r="S43" s="74"/>
      <c r="T43" s="58">
        <v>41</v>
      </c>
      <c r="U43" s="56"/>
    </row>
    <row r="44" spans="1:7" ht="14.25" hidden="1">
      <c r="A44" s="66" t="str">
        <f t="shared" si="2"/>
        <v> </v>
      </c>
      <c r="B44" s="67">
        <v>21</v>
      </c>
      <c r="C44" s="59"/>
      <c r="D44" s="67">
        <v>21</v>
      </c>
      <c r="E44" s="77"/>
      <c r="F44" s="64">
        <v>21</v>
      </c>
      <c r="G44" s="68"/>
    </row>
    <row r="45" spans="1:7" ht="24.75" customHeight="1" hidden="1">
      <c r="A45" s="27"/>
      <c r="B45" s="30">
        <v>1</v>
      </c>
      <c r="C45" s="40"/>
      <c r="D45" s="30">
        <v>1</v>
      </c>
      <c r="E45" s="79"/>
      <c r="F45" s="32">
        <v>1</v>
      </c>
      <c r="G45" s="31"/>
    </row>
    <row r="46" spans="1:7" ht="14.25" hidden="1">
      <c r="A46" s="60">
        <f aca="true" t="shared" si="3" ref="A46:A65">$A$45</f>
        <v>0</v>
      </c>
      <c r="B46" s="61">
        <v>2</v>
      </c>
      <c r="C46" s="59"/>
      <c r="D46" s="61">
        <v>2</v>
      </c>
      <c r="E46" s="80"/>
      <c r="F46" s="36">
        <v>2</v>
      </c>
      <c r="G46" s="62"/>
    </row>
    <row r="47" spans="1:7" ht="14.25" hidden="1">
      <c r="A47" s="60">
        <f t="shared" si="3"/>
        <v>0</v>
      </c>
      <c r="B47" s="61">
        <v>3</v>
      </c>
      <c r="C47" s="59"/>
      <c r="D47" s="61">
        <v>3</v>
      </c>
      <c r="E47" s="80"/>
      <c r="F47" s="36">
        <v>3</v>
      </c>
      <c r="G47" s="62"/>
    </row>
    <row r="48" spans="1:7" ht="14.25" hidden="1">
      <c r="A48" s="60">
        <f t="shared" si="3"/>
        <v>0</v>
      </c>
      <c r="B48" s="61">
        <v>4</v>
      </c>
      <c r="C48" s="59"/>
      <c r="D48" s="61">
        <v>4</v>
      </c>
      <c r="E48" s="80"/>
      <c r="F48" s="36">
        <v>4</v>
      </c>
      <c r="G48" s="62"/>
    </row>
    <row r="49" spans="1:7" ht="14.25" hidden="1">
      <c r="A49" s="60">
        <f t="shared" si="3"/>
        <v>0</v>
      </c>
      <c r="B49" s="63">
        <v>5</v>
      </c>
      <c r="C49" s="59"/>
      <c r="D49" s="63">
        <v>5</v>
      </c>
      <c r="E49" s="77"/>
      <c r="F49" s="64">
        <v>5</v>
      </c>
      <c r="G49" s="62"/>
    </row>
    <row r="50" spans="1:7" ht="14.25" hidden="1">
      <c r="A50" s="60">
        <f t="shared" si="3"/>
        <v>0</v>
      </c>
      <c r="B50" s="63">
        <v>6</v>
      </c>
      <c r="C50" s="59"/>
      <c r="D50" s="63">
        <v>6</v>
      </c>
      <c r="E50" s="77"/>
      <c r="F50" s="64">
        <v>6</v>
      </c>
      <c r="G50" s="62"/>
    </row>
    <row r="51" spans="1:7" ht="14.25" hidden="1">
      <c r="A51" s="60">
        <f t="shared" si="3"/>
        <v>0</v>
      </c>
      <c r="B51" s="63">
        <v>7</v>
      </c>
      <c r="C51" s="59"/>
      <c r="D51" s="63">
        <v>7</v>
      </c>
      <c r="E51" s="77"/>
      <c r="F51" s="64">
        <v>7</v>
      </c>
      <c r="G51" s="62"/>
    </row>
    <row r="52" spans="1:7" ht="14.25" hidden="1">
      <c r="A52" s="60">
        <f t="shared" si="3"/>
        <v>0</v>
      </c>
      <c r="B52" s="63">
        <v>8</v>
      </c>
      <c r="C52" s="59"/>
      <c r="D52" s="63">
        <v>8</v>
      </c>
      <c r="E52" s="77"/>
      <c r="F52" s="64">
        <v>8</v>
      </c>
      <c r="G52" s="62"/>
    </row>
    <row r="53" spans="1:7" ht="14.25" hidden="1">
      <c r="A53" s="60">
        <f t="shared" si="3"/>
        <v>0</v>
      </c>
      <c r="B53" s="63">
        <v>9</v>
      </c>
      <c r="C53" s="59"/>
      <c r="D53" s="63">
        <v>9</v>
      </c>
      <c r="E53" s="77"/>
      <c r="F53" s="64">
        <v>9</v>
      </c>
      <c r="G53" s="62"/>
    </row>
    <row r="54" spans="1:7" ht="14.25" hidden="1">
      <c r="A54" s="60">
        <f t="shared" si="3"/>
        <v>0</v>
      </c>
      <c r="B54" s="63">
        <v>10</v>
      </c>
      <c r="C54" s="59"/>
      <c r="D54" s="63">
        <v>10</v>
      </c>
      <c r="E54" s="77"/>
      <c r="F54" s="64">
        <v>10</v>
      </c>
      <c r="G54" s="62"/>
    </row>
    <row r="55" spans="1:7" ht="14.25" hidden="1">
      <c r="A55" s="60">
        <f t="shared" si="3"/>
        <v>0</v>
      </c>
      <c r="B55" s="63">
        <v>11</v>
      </c>
      <c r="C55" s="59"/>
      <c r="D55" s="63">
        <v>11</v>
      </c>
      <c r="E55" s="77"/>
      <c r="F55" s="64">
        <v>11</v>
      </c>
      <c r="G55" s="62"/>
    </row>
    <row r="56" spans="1:7" ht="14.25" hidden="1">
      <c r="A56" s="60">
        <f t="shared" si="3"/>
        <v>0</v>
      </c>
      <c r="B56" s="63">
        <v>12</v>
      </c>
      <c r="C56" s="59"/>
      <c r="D56" s="63">
        <v>12</v>
      </c>
      <c r="E56" s="77"/>
      <c r="F56" s="64">
        <v>12</v>
      </c>
      <c r="G56" s="62"/>
    </row>
    <row r="57" spans="1:7" ht="14.25" hidden="1">
      <c r="A57" s="60">
        <f t="shared" si="3"/>
        <v>0</v>
      </c>
      <c r="B57" s="63">
        <v>13</v>
      </c>
      <c r="C57" s="59"/>
      <c r="D57" s="63">
        <v>13</v>
      </c>
      <c r="E57" s="77"/>
      <c r="F57" s="64">
        <v>13</v>
      </c>
      <c r="G57" s="62"/>
    </row>
    <row r="58" spans="1:7" ht="14.25" hidden="1">
      <c r="A58" s="60">
        <f t="shared" si="3"/>
        <v>0</v>
      </c>
      <c r="B58" s="63">
        <v>14</v>
      </c>
      <c r="C58" s="59"/>
      <c r="D58" s="63">
        <v>14</v>
      </c>
      <c r="E58" s="77"/>
      <c r="F58" s="64">
        <v>14</v>
      </c>
      <c r="G58" s="62"/>
    </row>
    <row r="59" spans="1:7" ht="14.25" hidden="1">
      <c r="A59" s="60">
        <f t="shared" si="3"/>
        <v>0</v>
      </c>
      <c r="B59" s="63">
        <v>15</v>
      </c>
      <c r="C59" s="59"/>
      <c r="D59" s="63">
        <v>15</v>
      </c>
      <c r="E59" s="77"/>
      <c r="F59" s="64">
        <v>15</v>
      </c>
      <c r="G59" s="62"/>
    </row>
    <row r="60" spans="1:7" ht="14.25" hidden="1">
      <c r="A60" s="60">
        <f t="shared" si="3"/>
        <v>0</v>
      </c>
      <c r="B60" s="63">
        <v>16</v>
      </c>
      <c r="C60" s="59"/>
      <c r="D60" s="63">
        <v>16</v>
      </c>
      <c r="E60" s="77"/>
      <c r="F60" s="64">
        <v>16</v>
      </c>
      <c r="G60" s="62"/>
    </row>
    <row r="61" spans="1:7" ht="14.25" hidden="1">
      <c r="A61" s="60">
        <f t="shared" si="3"/>
        <v>0</v>
      </c>
      <c r="B61" s="63">
        <v>17</v>
      </c>
      <c r="C61" s="59"/>
      <c r="D61" s="63">
        <v>17</v>
      </c>
      <c r="E61" s="77"/>
      <c r="F61" s="64">
        <v>17</v>
      </c>
      <c r="G61" s="62"/>
    </row>
    <row r="62" spans="1:7" ht="14.25" hidden="1">
      <c r="A62" s="60">
        <f t="shared" si="3"/>
        <v>0</v>
      </c>
      <c r="B62" s="63">
        <v>18</v>
      </c>
      <c r="C62" s="59"/>
      <c r="D62" s="63">
        <v>18</v>
      </c>
      <c r="E62" s="77"/>
      <c r="F62" s="64">
        <v>18</v>
      </c>
      <c r="G62" s="62"/>
    </row>
    <row r="63" spans="1:7" ht="14.25" hidden="1">
      <c r="A63" s="60">
        <f t="shared" si="3"/>
        <v>0</v>
      </c>
      <c r="B63" s="63">
        <v>19</v>
      </c>
      <c r="C63" s="59"/>
      <c r="D63" s="63">
        <v>19</v>
      </c>
      <c r="E63" s="77"/>
      <c r="F63" s="64">
        <v>19</v>
      </c>
      <c r="G63" s="62"/>
    </row>
    <row r="64" spans="1:7" ht="14.25" hidden="1">
      <c r="A64" s="60">
        <f t="shared" si="3"/>
        <v>0</v>
      </c>
      <c r="B64" s="63">
        <v>20</v>
      </c>
      <c r="C64" s="59"/>
      <c r="D64" s="63">
        <v>20</v>
      </c>
      <c r="E64" s="77"/>
      <c r="F64" s="64">
        <v>20</v>
      </c>
      <c r="G64" s="62"/>
    </row>
    <row r="65" spans="1:7" ht="14.25" hidden="1">
      <c r="A65" s="60">
        <f t="shared" si="3"/>
        <v>0</v>
      </c>
      <c r="B65" s="63">
        <v>21</v>
      </c>
      <c r="C65" s="59"/>
      <c r="D65" s="63">
        <v>21</v>
      </c>
      <c r="E65" s="77"/>
      <c r="F65" s="64">
        <v>21</v>
      </c>
      <c r="G65" s="62"/>
    </row>
    <row r="66" spans="1:7" ht="24.75" customHeight="1" hidden="1">
      <c r="A66" s="27"/>
      <c r="B66" s="32">
        <v>1</v>
      </c>
      <c r="C66" s="40"/>
      <c r="D66" s="32">
        <v>1</v>
      </c>
      <c r="E66" s="79"/>
      <c r="F66" s="32">
        <v>1</v>
      </c>
      <c r="G66" s="31"/>
    </row>
    <row r="67" spans="1:7" ht="14.25" hidden="1">
      <c r="A67" s="66">
        <f aca="true" t="shared" si="4" ref="A67:A86">$A$66</f>
        <v>0</v>
      </c>
      <c r="B67" s="67">
        <v>2</v>
      </c>
      <c r="C67" s="59"/>
      <c r="D67" s="67">
        <v>2</v>
      </c>
      <c r="E67" s="77"/>
      <c r="F67" s="64">
        <v>2</v>
      </c>
      <c r="G67" s="68"/>
    </row>
    <row r="68" spans="1:7" ht="14.25" hidden="1">
      <c r="A68" s="66">
        <f t="shared" si="4"/>
        <v>0</v>
      </c>
      <c r="B68" s="67">
        <v>3</v>
      </c>
      <c r="C68" s="59"/>
      <c r="D68" s="67">
        <v>3</v>
      </c>
      <c r="E68" s="77"/>
      <c r="F68" s="64">
        <v>3</v>
      </c>
      <c r="G68" s="68"/>
    </row>
    <row r="69" spans="1:7" ht="14.25" hidden="1">
      <c r="A69" s="66">
        <f t="shared" si="4"/>
        <v>0</v>
      </c>
      <c r="B69" s="67">
        <v>4</v>
      </c>
      <c r="C69" s="59"/>
      <c r="D69" s="67">
        <v>4</v>
      </c>
      <c r="E69" s="77"/>
      <c r="F69" s="64">
        <v>4</v>
      </c>
      <c r="G69" s="68"/>
    </row>
    <row r="70" spans="1:7" ht="14.25" hidden="1">
      <c r="A70" s="66">
        <f t="shared" si="4"/>
        <v>0</v>
      </c>
      <c r="B70" s="67">
        <v>5</v>
      </c>
      <c r="C70" s="59"/>
      <c r="D70" s="67">
        <v>5</v>
      </c>
      <c r="E70" s="77"/>
      <c r="F70" s="64">
        <v>5</v>
      </c>
      <c r="G70" s="68"/>
    </row>
    <row r="71" spans="1:7" ht="14.25" hidden="1">
      <c r="A71" s="66">
        <f t="shared" si="4"/>
        <v>0</v>
      </c>
      <c r="B71" s="67">
        <v>6</v>
      </c>
      <c r="C71" s="59"/>
      <c r="D71" s="67">
        <v>6</v>
      </c>
      <c r="E71" s="77"/>
      <c r="F71" s="64">
        <v>6</v>
      </c>
      <c r="G71" s="68"/>
    </row>
    <row r="72" spans="1:7" ht="14.25" hidden="1">
      <c r="A72" s="66">
        <f t="shared" si="4"/>
        <v>0</v>
      </c>
      <c r="B72" s="67">
        <v>7</v>
      </c>
      <c r="C72" s="59"/>
      <c r="D72" s="67">
        <v>7</v>
      </c>
      <c r="E72" s="77"/>
      <c r="F72" s="64">
        <v>7</v>
      </c>
      <c r="G72" s="68"/>
    </row>
    <row r="73" spans="1:7" ht="14.25" hidden="1">
      <c r="A73" s="66">
        <f t="shared" si="4"/>
        <v>0</v>
      </c>
      <c r="B73" s="67">
        <v>8</v>
      </c>
      <c r="C73" s="59"/>
      <c r="D73" s="67">
        <v>8</v>
      </c>
      <c r="E73" s="77"/>
      <c r="F73" s="64">
        <v>8</v>
      </c>
      <c r="G73" s="68"/>
    </row>
    <row r="74" spans="1:7" ht="14.25" hidden="1">
      <c r="A74" s="66">
        <f t="shared" si="4"/>
        <v>0</v>
      </c>
      <c r="B74" s="67">
        <v>9</v>
      </c>
      <c r="C74" s="59" t="s">
        <v>83</v>
      </c>
      <c r="D74" s="67">
        <v>9</v>
      </c>
      <c r="E74" s="77"/>
      <c r="F74" s="64">
        <v>9</v>
      </c>
      <c r="G74" s="179"/>
    </row>
    <row r="75" spans="1:7" ht="14.25" hidden="1">
      <c r="A75" s="66">
        <f t="shared" si="4"/>
        <v>0</v>
      </c>
      <c r="B75" s="67">
        <v>10</v>
      </c>
      <c r="C75" s="59" t="s">
        <v>83</v>
      </c>
      <c r="D75" s="67">
        <v>10</v>
      </c>
      <c r="E75" s="77" t="s">
        <v>83</v>
      </c>
      <c r="F75" s="64">
        <v>10</v>
      </c>
      <c r="G75" s="179"/>
    </row>
    <row r="76" spans="1:7" ht="14.25" hidden="1">
      <c r="A76" s="66">
        <f t="shared" si="4"/>
        <v>0</v>
      </c>
      <c r="B76" s="67">
        <v>11</v>
      </c>
      <c r="C76" s="59"/>
      <c r="D76" s="67">
        <v>11</v>
      </c>
      <c r="E76" s="77"/>
      <c r="F76" s="64">
        <v>11</v>
      </c>
      <c r="G76" s="68"/>
    </row>
    <row r="77" spans="1:7" ht="14.25" hidden="1">
      <c r="A77" s="66">
        <f t="shared" si="4"/>
        <v>0</v>
      </c>
      <c r="B77" s="67">
        <v>12</v>
      </c>
      <c r="C77" s="59"/>
      <c r="D77" s="67">
        <v>12</v>
      </c>
      <c r="E77" s="77"/>
      <c r="F77" s="64">
        <v>12</v>
      </c>
      <c r="G77" s="68"/>
    </row>
    <row r="78" spans="1:7" ht="14.25" hidden="1">
      <c r="A78" s="66">
        <f t="shared" si="4"/>
        <v>0</v>
      </c>
      <c r="B78" s="67">
        <v>13</v>
      </c>
      <c r="C78" s="59"/>
      <c r="D78" s="67">
        <v>13</v>
      </c>
      <c r="E78" s="77"/>
      <c r="F78" s="64">
        <v>13</v>
      </c>
      <c r="G78" s="68"/>
    </row>
    <row r="79" spans="1:7" ht="14.25" hidden="1">
      <c r="A79" s="66">
        <f t="shared" si="4"/>
        <v>0</v>
      </c>
      <c r="B79" s="67">
        <v>14</v>
      </c>
      <c r="C79" s="59"/>
      <c r="D79" s="67">
        <v>14</v>
      </c>
      <c r="E79" s="77"/>
      <c r="F79" s="64">
        <v>14</v>
      </c>
      <c r="G79" s="68"/>
    </row>
    <row r="80" spans="1:7" ht="14.25" hidden="1">
      <c r="A80" s="66">
        <f t="shared" si="4"/>
        <v>0</v>
      </c>
      <c r="B80" s="67">
        <v>15</v>
      </c>
      <c r="C80" s="59"/>
      <c r="D80" s="67">
        <v>15</v>
      </c>
      <c r="E80" s="77"/>
      <c r="F80" s="64">
        <v>15</v>
      </c>
      <c r="G80" s="68"/>
    </row>
    <row r="81" spans="1:7" ht="14.25" hidden="1">
      <c r="A81" s="66">
        <f t="shared" si="4"/>
        <v>0</v>
      </c>
      <c r="B81" s="67">
        <v>16</v>
      </c>
      <c r="C81" s="59"/>
      <c r="D81" s="67">
        <v>16</v>
      </c>
      <c r="E81" s="77"/>
      <c r="F81" s="64">
        <v>16</v>
      </c>
      <c r="G81" s="68"/>
    </row>
    <row r="82" spans="1:7" ht="14.25" hidden="1">
      <c r="A82" s="66">
        <f t="shared" si="4"/>
        <v>0</v>
      </c>
      <c r="B82" s="67">
        <v>17</v>
      </c>
      <c r="C82" s="59"/>
      <c r="D82" s="67">
        <v>17</v>
      </c>
      <c r="E82" s="77"/>
      <c r="F82" s="64">
        <v>17</v>
      </c>
      <c r="G82" s="68"/>
    </row>
    <row r="83" spans="1:7" ht="14.25" hidden="1">
      <c r="A83" s="66">
        <f t="shared" si="4"/>
        <v>0</v>
      </c>
      <c r="B83" s="67">
        <v>18</v>
      </c>
      <c r="C83" s="59"/>
      <c r="D83" s="67">
        <v>18</v>
      </c>
      <c r="E83" s="77"/>
      <c r="F83" s="64">
        <v>18</v>
      </c>
      <c r="G83" s="68"/>
    </row>
    <row r="84" spans="1:7" ht="14.25" hidden="1">
      <c r="A84" s="66">
        <f t="shared" si="4"/>
        <v>0</v>
      </c>
      <c r="B84" s="67">
        <v>19</v>
      </c>
      <c r="C84" s="59"/>
      <c r="D84" s="67">
        <v>19</v>
      </c>
      <c r="E84" s="77"/>
      <c r="F84" s="64">
        <v>19</v>
      </c>
      <c r="G84" s="68"/>
    </row>
    <row r="85" spans="1:7" ht="14.25" hidden="1">
      <c r="A85" s="66">
        <f t="shared" si="4"/>
        <v>0</v>
      </c>
      <c r="B85" s="67">
        <v>20</v>
      </c>
      <c r="C85" s="59"/>
      <c r="D85" s="67">
        <v>20</v>
      </c>
      <c r="E85" s="77"/>
      <c r="F85" s="64">
        <v>20</v>
      </c>
      <c r="G85" s="68"/>
    </row>
    <row r="86" spans="1:7" ht="14.25" hidden="1">
      <c r="A86" s="66">
        <f t="shared" si="4"/>
        <v>0</v>
      </c>
      <c r="B86" s="67">
        <v>21</v>
      </c>
      <c r="C86" s="59"/>
      <c r="D86" s="67">
        <v>21</v>
      </c>
      <c r="E86" s="77"/>
      <c r="F86" s="64">
        <v>21</v>
      </c>
      <c r="G86" s="68"/>
    </row>
    <row r="87" spans="1:7" ht="24.75" customHeight="1" hidden="1">
      <c r="A87" s="27"/>
      <c r="B87" s="30">
        <v>1</v>
      </c>
      <c r="C87" s="40"/>
      <c r="D87" s="30">
        <v>1</v>
      </c>
      <c r="E87" s="79"/>
      <c r="F87" s="32">
        <v>1</v>
      </c>
      <c r="G87" s="31"/>
    </row>
    <row r="88" spans="1:13" ht="14.25" hidden="1">
      <c r="A88" s="60">
        <f aca="true" t="shared" si="5" ref="A88:A107">$A$87</f>
        <v>0</v>
      </c>
      <c r="B88" s="63">
        <v>2</v>
      </c>
      <c r="C88" s="59"/>
      <c r="D88" s="67">
        <v>2</v>
      </c>
      <c r="E88" s="77"/>
      <c r="F88" s="64">
        <v>2</v>
      </c>
      <c r="G88" s="65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4.25" hidden="1">
      <c r="A89" s="60">
        <f t="shared" si="5"/>
        <v>0</v>
      </c>
      <c r="B89" s="63">
        <v>3</v>
      </c>
      <c r="C89" s="59"/>
      <c r="D89" s="67">
        <v>3</v>
      </c>
      <c r="E89" s="77"/>
      <c r="F89" s="64">
        <v>3</v>
      </c>
      <c r="G89" s="65"/>
    </row>
    <row r="90" spans="1:7" ht="14.25" hidden="1">
      <c r="A90" s="60">
        <f t="shared" si="5"/>
        <v>0</v>
      </c>
      <c r="B90" s="63">
        <v>4</v>
      </c>
      <c r="C90" s="59"/>
      <c r="D90" s="67">
        <v>4</v>
      </c>
      <c r="E90" s="77"/>
      <c r="F90" s="64">
        <v>4</v>
      </c>
      <c r="G90" s="178"/>
    </row>
    <row r="91" spans="1:7" ht="14.25" hidden="1">
      <c r="A91" s="60">
        <f t="shared" si="5"/>
        <v>0</v>
      </c>
      <c r="B91" s="63">
        <v>5</v>
      </c>
      <c r="C91" s="59"/>
      <c r="D91" s="67">
        <v>5</v>
      </c>
      <c r="E91" s="77"/>
      <c r="F91" s="64">
        <v>5</v>
      </c>
      <c r="G91" s="65"/>
    </row>
    <row r="92" spans="1:7" ht="14.25" hidden="1">
      <c r="A92" s="60">
        <f t="shared" si="5"/>
        <v>0</v>
      </c>
      <c r="B92" s="63">
        <v>6</v>
      </c>
      <c r="C92" s="59"/>
      <c r="D92" s="67">
        <v>6</v>
      </c>
      <c r="E92" s="77"/>
      <c r="F92" s="64">
        <v>6</v>
      </c>
      <c r="G92" s="65"/>
    </row>
    <row r="93" spans="1:7" ht="14.25" hidden="1">
      <c r="A93" s="60">
        <f t="shared" si="5"/>
        <v>0</v>
      </c>
      <c r="B93" s="63">
        <v>7</v>
      </c>
      <c r="C93" s="59"/>
      <c r="D93" s="67">
        <v>7</v>
      </c>
      <c r="E93" s="77"/>
      <c r="F93" s="64">
        <v>7</v>
      </c>
      <c r="G93" s="65"/>
    </row>
    <row r="94" spans="1:7" ht="14.25" hidden="1">
      <c r="A94" s="60">
        <f t="shared" si="5"/>
        <v>0</v>
      </c>
      <c r="B94" s="63">
        <v>8</v>
      </c>
      <c r="C94" s="59"/>
      <c r="D94" s="67">
        <v>8</v>
      </c>
      <c r="E94" s="77"/>
      <c r="F94" s="64">
        <v>8</v>
      </c>
      <c r="G94" s="65"/>
    </row>
    <row r="95" spans="1:7" ht="14.25" hidden="1">
      <c r="A95" s="60">
        <f t="shared" si="5"/>
        <v>0</v>
      </c>
      <c r="B95" s="63">
        <v>9</v>
      </c>
      <c r="C95" s="59"/>
      <c r="D95" s="67">
        <v>9</v>
      </c>
      <c r="E95" s="77"/>
      <c r="F95" s="64">
        <v>9</v>
      </c>
      <c r="G95" s="65"/>
    </row>
    <row r="96" spans="1:7" ht="14.25" hidden="1">
      <c r="A96" s="60">
        <f t="shared" si="5"/>
        <v>0</v>
      </c>
      <c r="B96" s="63">
        <v>10</v>
      </c>
      <c r="C96" s="59"/>
      <c r="D96" s="67">
        <v>10</v>
      </c>
      <c r="E96" s="77"/>
      <c r="F96" s="64">
        <v>10</v>
      </c>
      <c r="G96" s="65"/>
    </row>
    <row r="97" spans="1:7" ht="14.25" hidden="1">
      <c r="A97" s="60">
        <f t="shared" si="5"/>
        <v>0</v>
      </c>
      <c r="B97" s="63">
        <v>11</v>
      </c>
      <c r="C97" s="59"/>
      <c r="D97" s="67">
        <v>11</v>
      </c>
      <c r="E97" s="77"/>
      <c r="F97" s="64">
        <v>11</v>
      </c>
      <c r="G97" s="65"/>
    </row>
    <row r="98" spans="1:7" ht="14.25" hidden="1">
      <c r="A98" s="60">
        <f t="shared" si="5"/>
        <v>0</v>
      </c>
      <c r="B98" s="63">
        <v>12</v>
      </c>
      <c r="C98" s="59"/>
      <c r="D98" s="67">
        <v>12</v>
      </c>
      <c r="E98" s="77"/>
      <c r="F98" s="64">
        <v>12</v>
      </c>
      <c r="G98" s="65"/>
    </row>
    <row r="99" spans="1:7" ht="14.25" hidden="1">
      <c r="A99" s="60">
        <f t="shared" si="5"/>
        <v>0</v>
      </c>
      <c r="B99" s="63">
        <v>13</v>
      </c>
      <c r="C99" s="59"/>
      <c r="D99" s="67">
        <v>13</v>
      </c>
      <c r="E99" s="77"/>
      <c r="F99" s="64">
        <v>13</v>
      </c>
      <c r="G99" s="65"/>
    </row>
    <row r="100" spans="1:7" ht="14.25" hidden="1">
      <c r="A100" s="60">
        <f t="shared" si="5"/>
        <v>0</v>
      </c>
      <c r="B100" s="63">
        <v>14</v>
      </c>
      <c r="C100" s="59"/>
      <c r="D100" s="67">
        <v>14</v>
      </c>
      <c r="E100" s="77"/>
      <c r="F100" s="64">
        <v>14</v>
      </c>
      <c r="G100" s="65"/>
    </row>
    <row r="101" spans="1:7" ht="14.25" hidden="1">
      <c r="A101" s="60">
        <f t="shared" si="5"/>
        <v>0</v>
      </c>
      <c r="B101" s="63">
        <v>15</v>
      </c>
      <c r="C101" s="59"/>
      <c r="D101" s="67">
        <v>15</v>
      </c>
      <c r="E101" s="77"/>
      <c r="F101" s="64">
        <v>15</v>
      </c>
      <c r="G101" s="65"/>
    </row>
    <row r="102" spans="1:7" ht="14.25" hidden="1">
      <c r="A102" s="60">
        <f t="shared" si="5"/>
        <v>0</v>
      </c>
      <c r="B102" s="63">
        <v>16</v>
      </c>
      <c r="C102" s="59"/>
      <c r="D102" s="67">
        <v>16</v>
      </c>
      <c r="E102" s="77"/>
      <c r="F102" s="64">
        <v>16</v>
      </c>
      <c r="G102" s="65"/>
    </row>
    <row r="103" spans="1:7" ht="14.25" hidden="1">
      <c r="A103" s="60">
        <f t="shared" si="5"/>
        <v>0</v>
      </c>
      <c r="B103" s="63">
        <v>17</v>
      </c>
      <c r="C103" s="59"/>
      <c r="D103" s="67">
        <v>17</v>
      </c>
      <c r="E103" s="77"/>
      <c r="F103" s="64">
        <v>17</v>
      </c>
      <c r="G103" s="65"/>
    </row>
    <row r="104" spans="1:7" ht="14.25" hidden="1">
      <c r="A104" s="60">
        <f t="shared" si="5"/>
        <v>0</v>
      </c>
      <c r="B104" s="63">
        <v>18</v>
      </c>
      <c r="C104" s="59"/>
      <c r="D104" s="67">
        <v>18</v>
      </c>
      <c r="E104" s="77"/>
      <c r="F104" s="64">
        <v>18</v>
      </c>
      <c r="G104" s="65"/>
    </row>
    <row r="105" spans="1:7" ht="14.25" hidden="1">
      <c r="A105" s="60">
        <f t="shared" si="5"/>
        <v>0</v>
      </c>
      <c r="B105" s="63">
        <v>19</v>
      </c>
      <c r="C105" s="59"/>
      <c r="D105" s="67">
        <v>19</v>
      </c>
      <c r="E105" s="77"/>
      <c r="F105" s="64">
        <v>19</v>
      </c>
      <c r="G105" s="65"/>
    </row>
    <row r="106" spans="1:7" ht="14.25" hidden="1">
      <c r="A106" s="60">
        <f t="shared" si="5"/>
        <v>0</v>
      </c>
      <c r="B106" s="63">
        <v>20</v>
      </c>
      <c r="C106" s="59"/>
      <c r="D106" s="67">
        <v>20</v>
      </c>
      <c r="E106" s="77"/>
      <c r="F106" s="64">
        <v>20</v>
      </c>
      <c r="G106" s="65"/>
    </row>
    <row r="107" spans="1:7" ht="14.25" hidden="1">
      <c r="A107" s="60">
        <f t="shared" si="5"/>
        <v>0</v>
      </c>
      <c r="B107" s="63">
        <v>21</v>
      </c>
      <c r="C107" s="59"/>
      <c r="D107" s="67">
        <v>21</v>
      </c>
      <c r="E107" s="77"/>
      <c r="F107" s="64">
        <v>21</v>
      </c>
      <c r="G107" s="65"/>
    </row>
    <row r="108" spans="1:7" ht="24.75" customHeight="1" hidden="1">
      <c r="A108" s="27"/>
      <c r="B108" s="32">
        <v>1</v>
      </c>
      <c r="C108" s="40"/>
      <c r="D108" s="32">
        <v>1</v>
      </c>
      <c r="E108" s="79"/>
      <c r="F108" s="32">
        <v>1</v>
      </c>
      <c r="G108" s="31"/>
    </row>
    <row r="109" spans="1:7" ht="14.25" hidden="1">
      <c r="A109" s="66">
        <f aca="true" t="shared" si="6" ref="A109:A128">$A$108</f>
        <v>0</v>
      </c>
      <c r="B109" s="67">
        <v>2</v>
      </c>
      <c r="C109" s="59"/>
      <c r="D109" s="67">
        <v>2</v>
      </c>
      <c r="E109" s="77"/>
      <c r="F109" s="64">
        <v>2</v>
      </c>
      <c r="G109" s="68"/>
    </row>
    <row r="110" spans="1:7" ht="14.25" hidden="1">
      <c r="A110" s="66">
        <f t="shared" si="6"/>
        <v>0</v>
      </c>
      <c r="B110" s="67">
        <v>3</v>
      </c>
      <c r="C110" s="59"/>
      <c r="D110" s="67">
        <v>3</v>
      </c>
      <c r="E110" s="77"/>
      <c r="F110" s="64">
        <v>3</v>
      </c>
      <c r="G110" s="68"/>
    </row>
    <row r="111" spans="1:7" ht="14.25" hidden="1">
      <c r="A111" s="66">
        <f t="shared" si="6"/>
        <v>0</v>
      </c>
      <c r="B111" s="67">
        <v>4</v>
      </c>
      <c r="C111" s="59"/>
      <c r="D111" s="67">
        <v>4</v>
      </c>
      <c r="E111" s="77"/>
      <c r="F111" s="64">
        <v>4</v>
      </c>
      <c r="G111" s="68"/>
    </row>
    <row r="112" spans="1:7" ht="14.25" hidden="1">
      <c r="A112" s="66">
        <f t="shared" si="6"/>
        <v>0</v>
      </c>
      <c r="B112" s="67">
        <v>5</v>
      </c>
      <c r="C112" s="59"/>
      <c r="D112" s="67">
        <v>5</v>
      </c>
      <c r="E112" s="77"/>
      <c r="F112" s="64">
        <v>5</v>
      </c>
      <c r="G112" s="68"/>
    </row>
    <row r="113" spans="1:7" ht="14.25" hidden="1">
      <c r="A113" s="66">
        <f t="shared" si="6"/>
        <v>0</v>
      </c>
      <c r="B113" s="67">
        <v>6</v>
      </c>
      <c r="C113" s="59"/>
      <c r="D113" s="67">
        <v>6</v>
      </c>
      <c r="E113" s="77"/>
      <c r="F113" s="64">
        <v>6</v>
      </c>
      <c r="G113" s="68"/>
    </row>
    <row r="114" spans="1:7" ht="14.25" hidden="1">
      <c r="A114" s="66">
        <f t="shared" si="6"/>
        <v>0</v>
      </c>
      <c r="B114" s="67">
        <v>7</v>
      </c>
      <c r="C114" s="59"/>
      <c r="D114" s="67">
        <v>7</v>
      </c>
      <c r="E114" s="77"/>
      <c r="F114" s="64">
        <v>7</v>
      </c>
      <c r="G114" s="179"/>
    </row>
    <row r="115" spans="1:7" ht="14.25" hidden="1">
      <c r="A115" s="66">
        <f t="shared" si="6"/>
        <v>0</v>
      </c>
      <c r="B115" s="67">
        <v>8</v>
      </c>
      <c r="C115" s="59"/>
      <c r="D115" s="67">
        <v>8</v>
      </c>
      <c r="E115" s="77"/>
      <c r="F115" s="64">
        <v>8</v>
      </c>
      <c r="G115" s="68"/>
    </row>
    <row r="116" spans="1:7" ht="14.25" hidden="1">
      <c r="A116" s="66">
        <f t="shared" si="6"/>
        <v>0</v>
      </c>
      <c r="B116" s="67">
        <v>9</v>
      </c>
      <c r="C116" s="59"/>
      <c r="D116" s="67">
        <v>9</v>
      </c>
      <c r="E116" s="77"/>
      <c r="F116" s="64">
        <v>9</v>
      </c>
      <c r="G116" s="68"/>
    </row>
    <row r="117" spans="1:7" ht="14.25" hidden="1">
      <c r="A117" s="66">
        <f t="shared" si="6"/>
        <v>0</v>
      </c>
      <c r="B117" s="67">
        <v>10</v>
      </c>
      <c r="C117" s="59"/>
      <c r="D117" s="67">
        <v>10</v>
      </c>
      <c r="E117" s="77" t="s">
        <v>83</v>
      </c>
      <c r="F117" s="64">
        <v>10</v>
      </c>
      <c r="G117" s="179"/>
    </row>
    <row r="118" spans="1:7" ht="14.25" hidden="1">
      <c r="A118" s="66">
        <f t="shared" si="6"/>
        <v>0</v>
      </c>
      <c r="B118" s="67">
        <v>11</v>
      </c>
      <c r="C118" s="59"/>
      <c r="D118" s="67">
        <v>11</v>
      </c>
      <c r="E118" s="77"/>
      <c r="F118" s="64">
        <v>11</v>
      </c>
      <c r="G118" s="68"/>
    </row>
    <row r="119" spans="1:7" ht="14.25" hidden="1">
      <c r="A119" s="66">
        <f t="shared" si="6"/>
        <v>0</v>
      </c>
      <c r="B119" s="67">
        <v>12</v>
      </c>
      <c r="C119" s="59"/>
      <c r="D119" s="67">
        <v>12</v>
      </c>
      <c r="E119" s="77"/>
      <c r="F119" s="64">
        <v>12</v>
      </c>
      <c r="G119" s="68"/>
    </row>
    <row r="120" spans="1:7" ht="14.25" hidden="1">
      <c r="A120" s="66">
        <f t="shared" si="6"/>
        <v>0</v>
      </c>
      <c r="B120" s="67">
        <v>13</v>
      </c>
      <c r="C120" s="59"/>
      <c r="D120" s="67">
        <v>13</v>
      </c>
      <c r="E120" s="77"/>
      <c r="F120" s="64">
        <v>13</v>
      </c>
      <c r="G120" s="68"/>
    </row>
    <row r="121" spans="1:7" ht="14.25" hidden="1">
      <c r="A121" s="66">
        <f t="shared" si="6"/>
        <v>0</v>
      </c>
      <c r="B121" s="67">
        <v>14</v>
      </c>
      <c r="C121" s="59"/>
      <c r="D121" s="67">
        <v>14</v>
      </c>
      <c r="E121" s="77"/>
      <c r="F121" s="64">
        <v>14</v>
      </c>
      <c r="G121" s="68"/>
    </row>
    <row r="122" spans="1:7" ht="14.25" hidden="1">
      <c r="A122" s="66">
        <f t="shared" si="6"/>
        <v>0</v>
      </c>
      <c r="B122" s="67">
        <v>15</v>
      </c>
      <c r="C122" s="59"/>
      <c r="D122" s="67">
        <v>15</v>
      </c>
      <c r="E122" s="77"/>
      <c r="F122" s="64">
        <v>15</v>
      </c>
      <c r="G122" s="68"/>
    </row>
    <row r="123" spans="1:7" ht="14.25" hidden="1">
      <c r="A123" s="66">
        <f t="shared" si="6"/>
        <v>0</v>
      </c>
      <c r="B123" s="67">
        <v>16</v>
      </c>
      <c r="C123" s="59"/>
      <c r="D123" s="67">
        <v>16</v>
      </c>
      <c r="E123" s="77"/>
      <c r="F123" s="64">
        <v>16</v>
      </c>
      <c r="G123" s="68"/>
    </row>
    <row r="124" spans="1:7" ht="14.25" hidden="1">
      <c r="A124" s="66">
        <f t="shared" si="6"/>
        <v>0</v>
      </c>
      <c r="B124" s="67">
        <v>17</v>
      </c>
      <c r="C124" s="59"/>
      <c r="D124" s="67">
        <v>17</v>
      </c>
      <c r="E124" s="77"/>
      <c r="F124" s="64">
        <v>17</v>
      </c>
      <c r="G124" s="68"/>
    </row>
    <row r="125" spans="1:7" ht="14.25" hidden="1">
      <c r="A125" s="66">
        <f t="shared" si="6"/>
        <v>0</v>
      </c>
      <c r="B125" s="67">
        <v>18</v>
      </c>
      <c r="C125" s="59"/>
      <c r="D125" s="67">
        <v>18</v>
      </c>
      <c r="E125" s="77"/>
      <c r="F125" s="64">
        <v>18</v>
      </c>
      <c r="G125" s="68"/>
    </row>
    <row r="126" spans="1:7" ht="14.25" hidden="1">
      <c r="A126" s="66">
        <f t="shared" si="6"/>
        <v>0</v>
      </c>
      <c r="B126" s="67">
        <v>19</v>
      </c>
      <c r="C126" s="59"/>
      <c r="D126" s="67">
        <v>19</v>
      </c>
      <c r="E126" s="77"/>
      <c r="F126" s="64">
        <v>19</v>
      </c>
      <c r="G126" s="68"/>
    </row>
    <row r="127" spans="1:7" ht="14.25" hidden="1">
      <c r="A127" s="66">
        <f t="shared" si="6"/>
        <v>0</v>
      </c>
      <c r="B127" s="67">
        <v>20</v>
      </c>
      <c r="C127" s="59"/>
      <c r="D127" s="67">
        <v>20</v>
      </c>
      <c r="E127" s="77"/>
      <c r="F127" s="64">
        <v>20</v>
      </c>
      <c r="G127" s="68"/>
    </row>
    <row r="128" spans="1:7" ht="14.25" hidden="1">
      <c r="A128" s="66">
        <f t="shared" si="6"/>
        <v>0</v>
      </c>
      <c r="B128" s="67">
        <v>21</v>
      </c>
      <c r="C128" s="59"/>
      <c r="D128" s="67">
        <v>21</v>
      </c>
      <c r="E128" s="77"/>
      <c r="F128" s="64">
        <v>21</v>
      </c>
      <c r="G128" s="68"/>
    </row>
    <row r="129" spans="1:7" ht="25.5" hidden="1">
      <c r="A129" s="27"/>
      <c r="B129" s="32">
        <v>1</v>
      </c>
      <c r="C129" s="40"/>
      <c r="D129" s="32">
        <v>1</v>
      </c>
      <c r="E129" s="79"/>
      <c r="F129" s="32">
        <v>1</v>
      </c>
      <c r="G129" s="31"/>
    </row>
    <row r="130" spans="1:7" ht="14.25" hidden="1">
      <c r="A130" s="66">
        <f aca="true" t="shared" si="7" ref="A130:A149">$A$129</f>
        <v>0</v>
      </c>
      <c r="B130" s="63">
        <v>2</v>
      </c>
      <c r="C130" s="59"/>
      <c r="D130" s="67">
        <v>2</v>
      </c>
      <c r="E130" s="77"/>
      <c r="F130" s="64">
        <v>2</v>
      </c>
      <c r="G130" s="65"/>
    </row>
    <row r="131" spans="1:7" ht="14.25" hidden="1">
      <c r="A131" s="66">
        <f t="shared" si="7"/>
        <v>0</v>
      </c>
      <c r="B131" s="63">
        <v>3</v>
      </c>
      <c r="C131" s="59"/>
      <c r="D131" s="67">
        <v>3</v>
      </c>
      <c r="E131" s="77"/>
      <c r="F131" s="64">
        <v>3</v>
      </c>
      <c r="G131" s="65"/>
    </row>
    <row r="132" spans="1:7" ht="14.25" hidden="1">
      <c r="A132" s="66">
        <f t="shared" si="7"/>
        <v>0</v>
      </c>
      <c r="B132" s="63">
        <v>4</v>
      </c>
      <c r="C132" s="59"/>
      <c r="D132" s="67">
        <v>4</v>
      </c>
      <c r="E132" s="77"/>
      <c r="F132" s="64">
        <v>4</v>
      </c>
      <c r="G132" s="65"/>
    </row>
    <row r="133" spans="1:7" ht="14.25" hidden="1">
      <c r="A133" s="66">
        <f t="shared" si="7"/>
        <v>0</v>
      </c>
      <c r="B133" s="63">
        <v>5</v>
      </c>
      <c r="C133" s="59"/>
      <c r="D133" s="67">
        <v>5</v>
      </c>
      <c r="E133" s="77"/>
      <c r="F133" s="64">
        <v>5</v>
      </c>
      <c r="G133" s="65"/>
    </row>
    <row r="134" spans="1:7" ht="14.25" hidden="1">
      <c r="A134" s="66">
        <f t="shared" si="7"/>
        <v>0</v>
      </c>
      <c r="B134" s="63">
        <v>6</v>
      </c>
      <c r="C134" s="59"/>
      <c r="D134" s="67">
        <v>6</v>
      </c>
      <c r="E134" s="77"/>
      <c r="F134" s="64">
        <v>6</v>
      </c>
      <c r="G134" s="65"/>
    </row>
    <row r="135" spans="1:7" ht="14.25" hidden="1">
      <c r="A135" s="66">
        <f t="shared" si="7"/>
        <v>0</v>
      </c>
      <c r="B135" s="63">
        <v>7</v>
      </c>
      <c r="C135" s="59"/>
      <c r="D135" s="67">
        <v>7</v>
      </c>
      <c r="E135" s="77"/>
      <c r="F135" s="64">
        <v>7</v>
      </c>
      <c r="G135" s="65"/>
    </row>
    <row r="136" spans="1:7" ht="14.25" hidden="1">
      <c r="A136" s="66">
        <f t="shared" si="7"/>
        <v>0</v>
      </c>
      <c r="B136" s="63">
        <v>8</v>
      </c>
      <c r="C136" s="59"/>
      <c r="D136" s="67">
        <v>8</v>
      </c>
      <c r="E136" s="77"/>
      <c r="F136" s="64">
        <v>8</v>
      </c>
      <c r="G136" s="65"/>
    </row>
    <row r="137" spans="1:7" ht="14.25" hidden="1">
      <c r="A137" s="66">
        <f t="shared" si="7"/>
        <v>0</v>
      </c>
      <c r="B137" s="63">
        <v>9</v>
      </c>
      <c r="C137" s="59"/>
      <c r="D137" s="67">
        <v>9</v>
      </c>
      <c r="E137" s="77"/>
      <c r="F137" s="64">
        <v>9</v>
      </c>
      <c r="G137" s="65"/>
    </row>
    <row r="138" spans="1:7" ht="14.25" hidden="1">
      <c r="A138" s="66">
        <f t="shared" si="7"/>
        <v>0</v>
      </c>
      <c r="B138" s="63">
        <v>10</v>
      </c>
      <c r="C138" s="59"/>
      <c r="D138" s="67">
        <v>10</v>
      </c>
      <c r="E138" s="77"/>
      <c r="F138" s="64">
        <v>10</v>
      </c>
      <c r="G138" s="65"/>
    </row>
    <row r="139" spans="1:7" ht="14.25" hidden="1">
      <c r="A139" s="66">
        <f t="shared" si="7"/>
        <v>0</v>
      </c>
      <c r="B139" s="63">
        <v>11</v>
      </c>
      <c r="C139" s="59"/>
      <c r="D139" s="67">
        <v>11</v>
      </c>
      <c r="E139" s="77"/>
      <c r="F139" s="64">
        <v>11</v>
      </c>
      <c r="G139" s="65"/>
    </row>
    <row r="140" spans="1:7" ht="14.25" hidden="1">
      <c r="A140" s="66">
        <f t="shared" si="7"/>
        <v>0</v>
      </c>
      <c r="B140" s="63">
        <v>12</v>
      </c>
      <c r="C140" s="59"/>
      <c r="D140" s="67">
        <v>12</v>
      </c>
      <c r="E140" s="77"/>
      <c r="F140" s="64">
        <v>12</v>
      </c>
      <c r="G140" s="65"/>
    </row>
    <row r="141" spans="1:7" ht="14.25" hidden="1">
      <c r="A141" s="66">
        <f t="shared" si="7"/>
        <v>0</v>
      </c>
      <c r="B141" s="63">
        <v>13</v>
      </c>
      <c r="C141" s="59"/>
      <c r="D141" s="67">
        <v>13</v>
      </c>
      <c r="E141" s="77"/>
      <c r="F141" s="64">
        <v>13</v>
      </c>
      <c r="G141" s="65"/>
    </row>
    <row r="142" spans="1:7" ht="14.25" hidden="1">
      <c r="A142" s="66">
        <f t="shared" si="7"/>
        <v>0</v>
      </c>
      <c r="B142" s="63">
        <v>14</v>
      </c>
      <c r="C142" s="59"/>
      <c r="D142" s="67">
        <v>14</v>
      </c>
      <c r="E142" s="77"/>
      <c r="F142" s="64">
        <v>14</v>
      </c>
      <c r="G142" s="65"/>
    </row>
    <row r="143" spans="1:7" ht="14.25" hidden="1">
      <c r="A143" s="66">
        <f t="shared" si="7"/>
        <v>0</v>
      </c>
      <c r="B143" s="63">
        <v>15</v>
      </c>
      <c r="C143" s="59"/>
      <c r="D143" s="67">
        <v>15</v>
      </c>
      <c r="E143" s="77"/>
      <c r="F143" s="64">
        <v>15</v>
      </c>
      <c r="G143" s="65"/>
    </row>
    <row r="144" spans="1:7" ht="14.25" hidden="1">
      <c r="A144" s="66">
        <f t="shared" si="7"/>
        <v>0</v>
      </c>
      <c r="B144" s="63">
        <v>16</v>
      </c>
      <c r="C144" s="59"/>
      <c r="D144" s="67">
        <v>16</v>
      </c>
      <c r="E144" s="77"/>
      <c r="F144" s="64">
        <v>16</v>
      </c>
      <c r="G144" s="65"/>
    </row>
    <row r="145" spans="1:7" ht="14.25" hidden="1">
      <c r="A145" s="66">
        <f t="shared" si="7"/>
        <v>0</v>
      </c>
      <c r="B145" s="63">
        <v>17</v>
      </c>
      <c r="C145" s="59"/>
      <c r="D145" s="67">
        <v>17</v>
      </c>
      <c r="E145" s="77"/>
      <c r="F145" s="64">
        <v>17</v>
      </c>
      <c r="G145" s="65"/>
    </row>
    <row r="146" spans="1:7" ht="14.25" hidden="1">
      <c r="A146" s="66">
        <f t="shared" si="7"/>
        <v>0</v>
      </c>
      <c r="B146" s="63">
        <v>18</v>
      </c>
      <c r="C146" s="59"/>
      <c r="D146" s="67">
        <v>18</v>
      </c>
      <c r="E146" s="77"/>
      <c r="F146" s="64">
        <v>18</v>
      </c>
      <c r="G146" s="65"/>
    </row>
    <row r="147" spans="1:7" ht="14.25" hidden="1">
      <c r="A147" s="66">
        <f t="shared" si="7"/>
        <v>0</v>
      </c>
      <c r="B147" s="63">
        <v>19</v>
      </c>
      <c r="C147" s="59"/>
      <c r="D147" s="67">
        <v>19</v>
      </c>
      <c r="E147" s="77"/>
      <c r="F147" s="64">
        <v>19</v>
      </c>
      <c r="G147" s="65"/>
    </row>
    <row r="148" spans="1:7" ht="14.25" hidden="1">
      <c r="A148" s="66">
        <f t="shared" si="7"/>
        <v>0</v>
      </c>
      <c r="B148" s="63">
        <v>20</v>
      </c>
      <c r="C148" s="59"/>
      <c r="D148" s="67">
        <v>20</v>
      </c>
      <c r="E148" s="77"/>
      <c r="F148" s="64">
        <v>20</v>
      </c>
      <c r="G148" s="65"/>
    </row>
    <row r="149" spans="1:7" ht="14.25" hidden="1">
      <c r="A149" s="66">
        <f t="shared" si="7"/>
        <v>0</v>
      </c>
      <c r="B149" s="63">
        <v>21</v>
      </c>
      <c r="C149" s="59"/>
      <c r="D149" s="67">
        <v>21</v>
      </c>
      <c r="E149" s="77"/>
      <c r="F149" s="64">
        <v>21</v>
      </c>
      <c r="G149" s="65"/>
    </row>
    <row r="150" spans="1:7" ht="25.5" hidden="1">
      <c r="A150" s="27"/>
      <c r="B150" s="32">
        <v>1</v>
      </c>
      <c r="C150" s="40"/>
      <c r="D150" s="32">
        <v>1</v>
      </c>
      <c r="E150" s="79"/>
      <c r="F150" s="32">
        <v>1</v>
      </c>
      <c r="G150" s="31"/>
    </row>
    <row r="151" spans="1:7" ht="14.25" hidden="1">
      <c r="A151" s="66">
        <f aca="true" t="shared" si="8" ref="A151:A170">$A$150</f>
        <v>0</v>
      </c>
      <c r="B151" s="67">
        <v>2</v>
      </c>
      <c r="C151" s="59"/>
      <c r="D151" s="67">
        <v>2</v>
      </c>
      <c r="E151" s="77"/>
      <c r="F151" s="64">
        <v>2</v>
      </c>
      <c r="G151" s="68"/>
    </row>
    <row r="152" spans="1:7" ht="14.25" hidden="1">
      <c r="A152" s="66">
        <f t="shared" si="8"/>
        <v>0</v>
      </c>
      <c r="B152" s="67">
        <v>3</v>
      </c>
      <c r="C152" s="59"/>
      <c r="D152" s="67">
        <v>3</v>
      </c>
      <c r="E152" s="77"/>
      <c r="F152" s="64">
        <v>3</v>
      </c>
      <c r="G152" s="68"/>
    </row>
    <row r="153" spans="1:7" ht="14.25" hidden="1">
      <c r="A153" s="66">
        <f t="shared" si="8"/>
        <v>0</v>
      </c>
      <c r="B153" s="67">
        <v>4</v>
      </c>
      <c r="C153" s="59"/>
      <c r="D153" s="67">
        <v>4</v>
      </c>
      <c r="E153" s="77"/>
      <c r="F153" s="64">
        <v>4</v>
      </c>
      <c r="G153" s="68"/>
    </row>
    <row r="154" spans="1:7" ht="14.25" hidden="1">
      <c r="A154" s="66">
        <f t="shared" si="8"/>
        <v>0</v>
      </c>
      <c r="B154" s="67">
        <v>5</v>
      </c>
      <c r="C154" s="59"/>
      <c r="D154" s="67">
        <v>5</v>
      </c>
      <c r="E154" s="77"/>
      <c r="F154" s="64">
        <v>5</v>
      </c>
      <c r="G154" s="179"/>
    </row>
    <row r="155" spans="1:7" ht="14.25" hidden="1">
      <c r="A155" s="66">
        <f t="shared" si="8"/>
        <v>0</v>
      </c>
      <c r="B155" s="67">
        <v>6</v>
      </c>
      <c r="C155" s="59"/>
      <c r="D155" s="67">
        <v>6</v>
      </c>
      <c r="E155" s="77"/>
      <c r="F155" s="64">
        <v>6</v>
      </c>
      <c r="G155" s="68"/>
    </row>
    <row r="156" spans="1:7" ht="14.25" hidden="1">
      <c r="A156" s="66">
        <f t="shared" si="8"/>
        <v>0</v>
      </c>
      <c r="B156" s="67">
        <v>7</v>
      </c>
      <c r="C156" s="59"/>
      <c r="D156" s="67">
        <v>7</v>
      </c>
      <c r="E156" s="77"/>
      <c r="F156" s="64">
        <v>7</v>
      </c>
      <c r="G156" s="68"/>
    </row>
    <row r="157" spans="1:7" ht="14.25" hidden="1">
      <c r="A157" s="66">
        <f t="shared" si="8"/>
        <v>0</v>
      </c>
      <c r="B157" s="67">
        <v>8</v>
      </c>
      <c r="C157" s="59"/>
      <c r="D157" s="67">
        <v>8</v>
      </c>
      <c r="E157" s="77"/>
      <c r="F157" s="64">
        <v>8</v>
      </c>
      <c r="G157" s="68"/>
    </row>
    <row r="158" spans="1:7" ht="14.25" hidden="1">
      <c r="A158" s="66">
        <f t="shared" si="8"/>
        <v>0</v>
      </c>
      <c r="B158" s="67">
        <v>9</v>
      </c>
      <c r="C158" s="59"/>
      <c r="D158" s="67">
        <v>9</v>
      </c>
      <c r="E158" s="77"/>
      <c r="F158" s="64">
        <v>9</v>
      </c>
      <c r="G158" s="68"/>
    </row>
    <row r="159" spans="1:7" ht="14.25" hidden="1">
      <c r="A159" s="66">
        <f t="shared" si="8"/>
        <v>0</v>
      </c>
      <c r="B159" s="67">
        <v>10</v>
      </c>
      <c r="C159" s="59"/>
      <c r="D159" s="67">
        <v>10</v>
      </c>
      <c r="E159" s="77"/>
      <c r="F159" s="64">
        <v>10</v>
      </c>
      <c r="G159" s="68"/>
    </row>
    <row r="160" spans="1:7" ht="14.25" hidden="1">
      <c r="A160" s="66">
        <f t="shared" si="8"/>
        <v>0</v>
      </c>
      <c r="B160" s="67">
        <v>11</v>
      </c>
      <c r="C160" s="59"/>
      <c r="D160" s="67">
        <v>11</v>
      </c>
      <c r="E160" s="77"/>
      <c r="F160" s="64">
        <v>11</v>
      </c>
      <c r="G160" s="68"/>
    </row>
    <row r="161" spans="1:7" ht="14.25" hidden="1">
      <c r="A161" s="66">
        <f t="shared" si="8"/>
        <v>0</v>
      </c>
      <c r="B161" s="67">
        <v>12</v>
      </c>
      <c r="C161" s="59"/>
      <c r="D161" s="67">
        <v>12</v>
      </c>
      <c r="E161" s="77"/>
      <c r="F161" s="64">
        <v>12</v>
      </c>
      <c r="G161" s="68"/>
    </row>
    <row r="162" spans="1:7" ht="14.25" hidden="1">
      <c r="A162" s="66">
        <f t="shared" si="8"/>
        <v>0</v>
      </c>
      <c r="B162" s="67">
        <v>13</v>
      </c>
      <c r="C162" s="59"/>
      <c r="D162" s="67">
        <v>13</v>
      </c>
      <c r="E162" s="77"/>
      <c r="F162" s="64">
        <v>13</v>
      </c>
      <c r="G162" s="68"/>
    </row>
    <row r="163" spans="1:7" ht="14.25" hidden="1">
      <c r="A163" s="66">
        <f t="shared" si="8"/>
        <v>0</v>
      </c>
      <c r="B163" s="67">
        <v>14</v>
      </c>
      <c r="C163" s="59"/>
      <c r="D163" s="67">
        <v>14</v>
      </c>
      <c r="E163" s="77"/>
      <c r="F163" s="64">
        <v>14</v>
      </c>
      <c r="G163" s="68"/>
    </row>
    <row r="164" spans="1:7" ht="14.25" hidden="1">
      <c r="A164" s="66">
        <f t="shared" si="8"/>
        <v>0</v>
      </c>
      <c r="B164" s="67">
        <v>15</v>
      </c>
      <c r="C164" s="59"/>
      <c r="D164" s="67">
        <v>15</v>
      </c>
      <c r="E164" s="77"/>
      <c r="F164" s="64">
        <v>15</v>
      </c>
      <c r="G164" s="68"/>
    </row>
    <row r="165" spans="1:7" ht="14.25" hidden="1">
      <c r="A165" s="66">
        <f t="shared" si="8"/>
        <v>0</v>
      </c>
      <c r="B165" s="67">
        <v>16</v>
      </c>
      <c r="C165" s="59"/>
      <c r="D165" s="67">
        <v>16</v>
      </c>
      <c r="E165" s="77"/>
      <c r="F165" s="64">
        <v>16</v>
      </c>
      <c r="G165" s="68"/>
    </row>
    <row r="166" spans="1:7" ht="14.25" hidden="1">
      <c r="A166" s="66">
        <f t="shared" si="8"/>
        <v>0</v>
      </c>
      <c r="B166" s="67">
        <v>17</v>
      </c>
      <c r="C166" s="59"/>
      <c r="D166" s="67">
        <v>17</v>
      </c>
      <c r="E166" s="77"/>
      <c r="F166" s="64">
        <v>17</v>
      </c>
      <c r="G166" s="68"/>
    </row>
    <row r="167" spans="1:7" ht="14.25" hidden="1">
      <c r="A167" s="66">
        <f t="shared" si="8"/>
        <v>0</v>
      </c>
      <c r="B167" s="67">
        <v>18</v>
      </c>
      <c r="C167" s="59"/>
      <c r="D167" s="67">
        <v>18</v>
      </c>
      <c r="E167" s="77"/>
      <c r="F167" s="64">
        <v>18</v>
      </c>
      <c r="G167" s="68"/>
    </row>
    <row r="168" spans="1:7" ht="14.25" hidden="1">
      <c r="A168" s="66">
        <f t="shared" si="8"/>
        <v>0</v>
      </c>
      <c r="B168" s="67">
        <v>19</v>
      </c>
      <c r="C168" s="59"/>
      <c r="D168" s="67">
        <v>19</v>
      </c>
      <c r="E168" s="77"/>
      <c r="F168" s="64">
        <v>19</v>
      </c>
      <c r="G168" s="68"/>
    </row>
    <row r="169" spans="1:7" ht="14.25" hidden="1">
      <c r="A169" s="66">
        <f t="shared" si="8"/>
        <v>0</v>
      </c>
      <c r="B169" s="67">
        <v>20</v>
      </c>
      <c r="C169" s="59"/>
      <c r="D169" s="67">
        <v>20</v>
      </c>
      <c r="E169" s="77"/>
      <c r="F169" s="64">
        <v>20</v>
      </c>
      <c r="G169" s="68"/>
    </row>
    <row r="170" spans="1:7" ht="14.25" hidden="1">
      <c r="A170" s="66">
        <f t="shared" si="8"/>
        <v>0</v>
      </c>
      <c r="B170" s="67">
        <v>21</v>
      </c>
      <c r="C170" s="59"/>
      <c r="D170" s="67">
        <v>21</v>
      </c>
      <c r="E170" s="77"/>
      <c r="F170" s="64">
        <v>21</v>
      </c>
      <c r="G170" s="68"/>
    </row>
    <row r="171" spans="1:7" ht="25.5" hidden="1">
      <c r="A171" s="27"/>
      <c r="B171" s="32">
        <v>1</v>
      </c>
      <c r="C171" s="40"/>
      <c r="D171" s="32">
        <v>1</v>
      </c>
      <c r="E171" s="79"/>
      <c r="F171" s="32">
        <v>1</v>
      </c>
      <c r="G171" s="31"/>
    </row>
    <row r="172" spans="1:7" ht="14.25" hidden="1">
      <c r="A172" s="66">
        <f aca="true" t="shared" si="9" ref="A172:A191">$A$171</f>
        <v>0</v>
      </c>
      <c r="B172" s="63">
        <v>2</v>
      </c>
      <c r="C172" s="59"/>
      <c r="D172" s="67">
        <v>2</v>
      </c>
      <c r="E172" s="77"/>
      <c r="F172" s="64">
        <v>2</v>
      </c>
      <c r="G172" s="65"/>
    </row>
    <row r="173" spans="1:7" ht="14.25" hidden="1">
      <c r="A173" s="66">
        <f t="shared" si="9"/>
        <v>0</v>
      </c>
      <c r="B173" s="63">
        <v>3</v>
      </c>
      <c r="C173" s="59"/>
      <c r="D173" s="67">
        <v>3</v>
      </c>
      <c r="E173" s="77"/>
      <c r="F173" s="64">
        <v>3</v>
      </c>
      <c r="G173" s="65"/>
    </row>
    <row r="174" spans="1:7" ht="14.25" hidden="1">
      <c r="A174" s="66">
        <f t="shared" si="9"/>
        <v>0</v>
      </c>
      <c r="B174" s="63">
        <v>4</v>
      </c>
      <c r="C174" s="59"/>
      <c r="D174" s="67">
        <v>4</v>
      </c>
      <c r="E174" s="77"/>
      <c r="F174" s="64">
        <v>4</v>
      </c>
      <c r="G174" s="65"/>
    </row>
    <row r="175" spans="1:7" ht="14.25" hidden="1">
      <c r="A175" s="66">
        <f t="shared" si="9"/>
        <v>0</v>
      </c>
      <c r="B175" s="63">
        <v>5</v>
      </c>
      <c r="C175" s="59"/>
      <c r="D175" s="67">
        <v>5</v>
      </c>
      <c r="E175" s="77"/>
      <c r="F175" s="64">
        <v>5</v>
      </c>
      <c r="G175" s="65"/>
    </row>
    <row r="176" spans="1:7" ht="14.25" hidden="1">
      <c r="A176" s="66">
        <f t="shared" si="9"/>
        <v>0</v>
      </c>
      <c r="B176" s="63">
        <v>6</v>
      </c>
      <c r="C176" s="59"/>
      <c r="D176" s="67">
        <v>6</v>
      </c>
      <c r="E176" s="77"/>
      <c r="F176" s="64">
        <v>6</v>
      </c>
      <c r="G176" s="65"/>
    </row>
    <row r="177" spans="1:7" ht="14.25" hidden="1">
      <c r="A177" s="66">
        <f t="shared" si="9"/>
        <v>0</v>
      </c>
      <c r="B177" s="63">
        <v>7</v>
      </c>
      <c r="C177" s="59"/>
      <c r="D177" s="67">
        <v>7</v>
      </c>
      <c r="E177" s="77"/>
      <c r="F177" s="64">
        <v>7</v>
      </c>
      <c r="G177" s="65"/>
    </row>
    <row r="178" spans="1:7" ht="14.25" hidden="1">
      <c r="A178" s="66">
        <f t="shared" si="9"/>
        <v>0</v>
      </c>
      <c r="B178" s="63">
        <v>8</v>
      </c>
      <c r="C178" s="59"/>
      <c r="D178" s="67">
        <v>8</v>
      </c>
      <c r="E178" s="77"/>
      <c r="F178" s="64">
        <v>8</v>
      </c>
      <c r="G178" s="65"/>
    </row>
    <row r="179" spans="1:7" ht="14.25" hidden="1">
      <c r="A179" s="66">
        <f t="shared" si="9"/>
        <v>0</v>
      </c>
      <c r="B179" s="63">
        <v>9</v>
      </c>
      <c r="C179" s="59"/>
      <c r="D179" s="67">
        <v>9</v>
      </c>
      <c r="E179" s="77"/>
      <c r="F179" s="64">
        <v>9</v>
      </c>
      <c r="G179" s="65"/>
    </row>
    <row r="180" spans="1:7" ht="14.25" hidden="1">
      <c r="A180" s="66">
        <f t="shared" si="9"/>
        <v>0</v>
      </c>
      <c r="B180" s="63">
        <v>10</v>
      </c>
      <c r="C180" s="59"/>
      <c r="D180" s="67">
        <v>10</v>
      </c>
      <c r="E180" s="77"/>
      <c r="F180" s="64">
        <v>10</v>
      </c>
      <c r="G180" s="65"/>
    </row>
    <row r="181" spans="1:7" ht="14.25" hidden="1">
      <c r="A181" s="66">
        <f t="shared" si="9"/>
        <v>0</v>
      </c>
      <c r="B181" s="63">
        <v>11</v>
      </c>
      <c r="C181" s="59"/>
      <c r="D181" s="67">
        <v>11</v>
      </c>
      <c r="E181" s="77"/>
      <c r="F181" s="64">
        <v>11</v>
      </c>
      <c r="G181" s="65"/>
    </row>
    <row r="182" spans="1:7" ht="14.25" hidden="1">
      <c r="A182" s="66">
        <f t="shared" si="9"/>
        <v>0</v>
      </c>
      <c r="B182" s="63">
        <v>12</v>
      </c>
      <c r="C182" s="59"/>
      <c r="D182" s="67">
        <v>12</v>
      </c>
      <c r="E182" s="77"/>
      <c r="F182" s="64">
        <v>12</v>
      </c>
      <c r="G182" s="65"/>
    </row>
    <row r="183" spans="1:7" ht="14.25" hidden="1">
      <c r="A183" s="66">
        <f t="shared" si="9"/>
        <v>0</v>
      </c>
      <c r="B183" s="63">
        <v>13</v>
      </c>
      <c r="C183" s="59"/>
      <c r="D183" s="67">
        <v>13</v>
      </c>
      <c r="E183" s="77"/>
      <c r="F183" s="64">
        <v>13</v>
      </c>
      <c r="G183" s="65"/>
    </row>
    <row r="184" spans="1:7" ht="14.25" hidden="1">
      <c r="A184" s="66">
        <f t="shared" si="9"/>
        <v>0</v>
      </c>
      <c r="B184" s="63">
        <v>14</v>
      </c>
      <c r="C184" s="59"/>
      <c r="D184" s="67">
        <v>14</v>
      </c>
      <c r="E184" s="77"/>
      <c r="F184" s="64">
        <v>14</v>
      </c>
      <c r="G184" s="65"/>
    </row>
    <row r="185" spans="1:7" ht="14.25" hidden="1">
      <c r="A185" s="66">
        <f t="shared" si="9"/>
        <v>0</v>
      </c>
      <c r="B185" s="63">
        <v>15</v>
      </c>
      <c r="C185" s="59"/>
      <c r="D185" s="67">
        <v>15</v>
      </c>
      <c r="E185" s="77"/>
      <c r="F185" s="64">
        <v>15</v>
      </c>
      <c r="G185" s="65"/>
    </row>
    <row r="186" spans="1:7" ht="14.25" hidden="1">
      <c r="A186" s="66">
        <f t="shared" si="9"/>
        <v>0</v>
      </c>
      <c r="B186" s="63">
        <v>16</v>
      </c>
      <c r="C186" s="59"/>
      <c r="D186" s="67">
        <v>16</v>
      </c>
      <c r="E186" s="77"/>
      <c r="F186" s="64">
        <v>16</v>
      </c>
      <c r="G186" s="65"/>
    </row>
    <row r="187" spans="1:7" ht="14.25" hidden="1">
      <c r="A187" s="66">
        <f t="shared" si="9"/>
        <v>0</v>
      </c>
      <c r="B187" s="63">
        <v>17</v>
      </c>
      <c r="C187" s="59"/>
      <c r="D187" s="67">
        <v>17</v>
      </c>
      <c r="E187" s="77"/>
      <c r="F187" s="64">
        <v>17</v>
      </c>
      <c r="G187" s="65"/>
    </row>
    <row r="188" spans="1:7" ht="14.25" hidden="1">
      <c r="A188" s="66">
        <f t="shared" si="9"/>
        <v>0</v>
      </c>
      <c r="B188" s="63">
        <v>18</v>
      </c>
      <c r="C188" s="59"/>
      <c r="D188" s="67">
        <v>18</v>
      </c>
      <c r="E188" s="77"/>
      <c r="F188" s="64">
        <v>18</v>
      </c>
      <c r="G188" s="65"/>
    </row>
    <row r="189" spans="1:7" ht="14.25" hidden="1">
      <c r="A189" s="66">
        <f t="shared" si="9"/>
        <v>0</v>
      </c>
      <c r="B189" s="63">
        <v>19</v>
      </c>
      <c r="C189" s="59"/>
      <c r="D189" s="67">
        <v>19</v>
      </c>
      <c r="E189" s="77"/>
      <c r="F189" s="64">
        <v>19</v>
      </c>
      <c r="G189" s="65"/>
    </row>
    <row r="190" spans="1:7" ht="14.25" hidden="1">
      <c r="A190" s="66">
        <f t="shared" si="9"/>
        <v>0</v>
      </c>
      <c r="B190" s="63">
        <v>20</v>
      </c>
      <c r="C190" s="59"/>
      <c r="D190" s="67">
        <v>20</v>
      </c>
      <c r="E190" s="77"/>
      <c r="F190" s="64">
        <v>20</v>
      </c>
      <c r="G190" s="65"/>
    </row>
    <row r="191" spans="1:7" ht="14.25" hidden="1">
      <c r="A191" s="66">
        <f t="shared" si="9"/>
        <v>0</v>
      </c>
      <c r="B191" s="63">
        <v>21</v>
      </c>
      <c r="C191" s="59"/>
      <c r="D191" s="67">
        <v>21</v>
      </c>
      <c r="E191" s="77"/>
      <c r="F191" s="64">
        <v>21</v>
      </c>
      <c r="G191" s="65"/>
    </row>
    <row r="192" spans="1:7" ht="25.5" hidden="1">
      <c r="A192" s="33"/>
      <c r="B192" s="34">
        <v>1</v>
      </c>
      <c r="C192" s="41"/>
      <c r="D192" s="34">
        <v>1</v>
      </c>
      <c r="E192" s="81"/>
      <c r="F192" s="34">
        <v>1</v>
      </c>
      <c r="G192" s="35"/>
    </row>
    <row r="193" spans="1:7" ht="14.25" hidden="1">
      <c r="A193" s="66">
        <f aca="true" t="shared" si="10" ref="A193:A212">$A$192</f>
        <v>0</v>
      </c>
      <c r="B193" s="67">
        <v>2</v>
      </c>
      <c r="C193" s="59"/>
      <c r="D193" s="67">
        <v>2</v>
      </c>
      <c r="E193" s="77"/>
      <c r="F193" s="64">
        <v>2</v>
      </c>
      <c r="G193" s="68"/>
    </row>
    <row r="194" spans="1:7" ht="14.25" hidden="1">
      <c r="A194" s="66">
        <f t="shared" si="10"/>
        <v>0</v>
      </c>
      <c r="B194" s="67">
        <v>3</v>
      </c>
      <c r="C194" s="59"/>
      <c r="D194" s="67">
        <v>3</v>
      </c>
      <c r="E194" s="77"/>
      <c r="F194" s="64">
        <v>3</v>
      </c>
      <c r="G194" s="68"/>
    </row>
    <row r="195" spans="1:7" ht="14.25" hidden="1">
      <c r="A195" s="66">
        <f t="shared" si="10"/>
        <v>0</v>
      </c>
      <c r="B195" s="67">
        <v>4</v>
      </c>
      <c r="C195" s="59"/>
      <c r="D195" s="67">
        <v>4</v>
      </c>
      <c r="E195" s="77"/>
      <c r="F195" s="64">
        <v>4</v>
      </c>
      <c r="G195" s="68"/>
    </row>
    <row r="196" spans="1:7" ht="14.25" hidden="1">
      <c r="A196" s="66">
        <f t="shared" si="10"/>
        <v>0</v>
      </c>
      <c r="B196" s="67">
        <v>5</v>
      </c>
      <c r="C196" s="59"/>
      <c r="D196" s="67">
        <v>5</v>
      </c>
      <c r="E196" s="77"/>
      <c r="F196" s="64">
        <v>5</v>
      </c>
      <c r="G196" s="68"/>
    </row>
    <row r="197" spans="1:7" ht="14.25" hidden="1">
      <c r="A197" s="66">
        <f t="shared" si="10"/>
        <v>0</v>
      </c>
      <c r="B197" s="67">
        <v>6</v>
      </c>
      <c r="C197" s="59"/>
      <c r="D197" s="67">
        <v>6</v>
      </c>
      <c r="E197" s="77"/>
      <c r="F197" s="64">
        <v>6</v>
      </c>
      <c r="G197" s="68"/>
    </row>
    <row r="198" spans="1:7" ht="14.25" hidden="1">
      <c r="A198" s="66">
        <f t="shared" si="10"/>
        <v>0</v>
      </c>
      <c r="B198" s="67">
        <v>7</v>
      </c>
      <c r="C198" s="59"/>
      <c r="D198" s="67">
        <v>7</v>
      </c>
      <c r="E198" s="77"/>
      <c r="F198" s="64">
        <v>7</v>
      </c>
      <c r="G198" s="68"/>
    </row>
    <row r="199" spans="1:7" ht="14.25" hidden="1">
      <c r="A199" s="66">
        <f t="shared" si="10"/>
        <v>0</v>
      </c>
      <c r="B199" s="67">
        <v>8</v>
      </c>
      <c r="C199" s="59"/>
      <c r="D199" s="67">
        <v>8</v>
      </c>
      <c r="E199" s="77"/>
      <c r="F199" s="64">
        <v>8</v>
      </c>
      <c r="G199" s="68"/>
    </row>
    <row r="200" spans="1:7" ht="14.25" hidden="1">
      <c r="A200" s="66">
        <f t="shared" si="10"/>
        <v>0</v>
      </c>
      <c r="B200" s="67">
        <v>9</v>
      </c>
      <c r="C200" s="59"/>
      <c r="D200" s="67">
        <v>9</v>
      </c>
      <c r="E200" s="77"/>
      <c r="F200" s="64">
        <v>9</v>
      </c>
      <c r="G200" s="68"/>
    </row>
    <row r="201" spans="1:7" ht="14.25" hidden="1">
      <c r="A201" s="66">
        <f t="shared" si="10"/>
        <v>0</v>
      </c>
      <c r="B201" s="67">
        <v>10</v>
      </c>
      <c r="C201" s="59"/>
      <c r="D201" s="67">
        <v>10</v>
      </c>
      <c r="E201" s="77"/>
      <c r="F201" s="64">
        <v>10</v>
      </c>
      <c r="G201" s="68"/>
    </row>
    <row r="202" spans="1:7" ht="14.25" hidden="1">
      <c r="A202" s="66">
        <f t="shared" si="10"/>
        <v>0</v>
      </c>
      <c r="B202" s="67">
        <v>11</v>
      </c>
      <c r="C202" s="59"/>
      <c r="D202" s="67">
        <v>11</v>
      </c>
      <c r="E202" s="77"/>
      <c r="F202" s="64">
        <v>11</v>
      </c>
      <c r="G202" s="68"/>
    </row>
    <row r="203" spans="1:7" ht="14.25" hidden="1">
      <c r="A203" s="66">
        <f t="shared" si="10"/>
        <v>0</v>
      </c>
      <c r="B203" s="67">
        <v>12</v>
      </c>
      <c r="C203" s="59"/>
      <c r="D203" s="67">
        <v>12</v>
      </c>
      <c r="E203" s="77"/>
      <c r="F203" s="64">
        <v>12</v>
      </c>
      <c r="G203" s="68"/>
    </row>
    <row r="204" spans="1:7" ht="14.25" hidden="1">
      <c r="A204" s="66">
        <f t="shared" si="10"/>
        <v>0</v>
      </c>
      <c r="B204" s="67">
        <v>13</v>
      </c>
      <c r="C204" s="59"/>
      <c r="D204" s="67">
        <v>13</v>
      </c>
      <c r="E204" s="77"/>
      <c r="F204" s="64">
        <v>13</v>
      </c>
      <c r="G204" s="68"/>
    </row>
    <row r="205" spans="1:7" ht="14.25" hidden="1">
      <c r="A205" s="66">
        <f t="shared" si="10"/>
        <v>0</v>
      </c>
      <c r="B205" s="67">
        <v>14</v>
      </c>
      <c r="C205" s="59"/>
      <c r="D205" s="67">
        <v>14</v>
      </c>
      <c r="E205" s="77"/>
      <c r="F205" s="64">
        <v>14</v>
      </c>
      <c r="G205" s="68"/>
    </row>
    <row r="206" spans="1:7" ht="14.25" hidden="1">
      <c r="A206" s="66">
        <f t="shared" si="10"/>
        <v>0</v>
      </c>
      <c r="B206" s="67">
        <v>15</v>
      </c>
      <c r="C206" s="59"/>
      <c r="D206" s="67">
        <v>15</v>
      </c>
      <c r="E206" s="77"/>
      <c r="F206" s="64">
        <v>15</v>
      </c>
      <c r="G206" s="68"/>
    </row>
    <row r="207" spans="1:7" ht="14.25" hidden="1">
      <c r="A207" s="66">
        <f t="shared" si="10"/>
        <v>0</v>
      </c>
      <c r="B207" s="67">
        <v>16</v>
      </c>
      <c r="C207" s="59"/>
      <c r="D207" s="67">
        <v>16</v>
      </c>
      <c r="E207" s="77"/>
      <c r="F207" s="64">
        <v>16</v>
      </c>
      <c r="G207" s="68"/>
    </row>
    <row r="208" spans="1:7" ht="14.25" hidden="1">
      <c r="A208" s="66">
        <f t="shared" si="10"/>
        <v>0</v>
      </c>
      <c r="B208" s="67">
        <v>17</v>
      </c>
      <c r="C208" s="59"/>
      <c r="D208" s="67">
        <v>17</v>
      </c>
      <c r="E208" s="77"/>
      <c r="F208" s="64">
        <v>17</v>
      </c>
      <c r="G208" s="68"/>
    </row>
    <row r="209" spans="1:7" ht="14.25" hidden="1">
      <c r="A209" s="66">
        <f t="shared" si="10"/>
        <v>0</v>
      </c>
      <c r="B209" s="67">
        <v>18</v>
      </c>
      <c r="C209" s="59"/>
      <c r="D209" s="67">
        <v>18</v>
      </c>
      <c r="E209" s="77"/>
      <c r="F209" s="64">
        <v>18</v>
      </c>
      <c r="G209" s="68"/>
    </row>
    <row r="210" spans="1:7" ht="14.25" hidden="1">
      <c r="A210" s="66">
        <f t="shared" si="10"/>
        <v>0</v>
      </c>
      <c r="B210" s="67">
        <v>19</v>
      </c>
      <c r="C210" s="59"/>
      <c r="D210" s="67">
        <v>19</v>
      </c>
      <c r="E210" s="77"/>
      <c r="F210" s="64">
        <v>19</v>
      </c>
      <c r="G210" s="68"/>
    </row>
    <row r="211" spans="1:7" ht="14.25" hidden="1">
      <c r="A211" s="66">
        <f t="shared" si="10"/>
        <v>0</v>
      </c>
      <c r="B211" s="67">
        <v>20</v>
      </c>
      <c r="C211" s="59"/>
      <c r="D211" s="67">
        <v>20</v>
      </c>
      <c r="E211" s="77"/>
      <c r="F211" s="64">
        <v>20</v>
      </c>
      <c r="G211" s="68"/>
    </row>
    <row r="212" spans="1:7" ht="14.25" hidden="1">
      <c r="A212" s="66">
        <f t="shared" si="10"/>
        <v>0</v>
      </c>
      <c r="B212" s="67">
        <v>21</v>
      </c>
      <c r="C212" s="59"/>
      <c r="D212" s="67">
        <v>21</v>
      </c>
      <c r="E212" s="77"/>
      <c r="F212" s="64">
        <v>21</v>
      </c>
      <c r="G212" s="68"/>
    </row>
    <row r="213" spans="1:7" ht="25.5" hidden="1">
      <c r="A213" s="33"/>
      <c r="B213" s="32">
        <v>1</v>
      </c>
      <c r="C213" s="40"/>
      <c r="D213" s="32">
        <v>1</v>
      </c>
      <c r="E213" s="79"/>
      <c r="F213" s="32">
        <v>1</v>
      </c>
      <c r="G213" s="31"/>
    </row>
    <row r="214" spans="1:7" ht="14.25" hidden="1">
      <c r="A214" s="66">
        <f aca="true" t="shared" si="11" ref="A214:A254">$A$213</f>
        <v>0</v>
      </c>
      <c r="B214" s="63">
        <v>2</v>
      </c>
      <c r="C214" s="59"/>
      <c r="D214" s="67">
        <v>2</v>
      </c>
      <c r="E214" s="77"/>
      <c r="F214" s="64">
        <v>2</v>
      </c>
      <c r="G214" s="65"/>
    </row>
    <row r="215" spans="1:7" ht="14.25" hidden="1">
      <c r="A215" s="66">
        <f t="shared" si="11"/>
        <v>0</v>
      </c>
      <c r="B215" s="63">
        <v>3</v>
      </c>
      <c r="C215" s="59"/>
      <c r="D215" s="67">
        <v>3</v>
      </c>
      <c r="E215" s="77"/>
      <c r="F215" s="64">
        <v>3</v>
      </c>
      <c r="G215" s="65"/>
    </row>
    <row r="216" spans="1:7" ht="14.25" hidden="1">
      <c r="A216" s="66">
        <f t="shared" si="11"/>
        <v>0</v>
      </c>
      <c r="B216" s="63">
        <v>4</v>
      </c>
      <c r="C216" s="59"/>
      <c r="D216" s="67">
        <v>4</v>
      </c>
      <c r="E216" s="77"/>
      <c r="F216" s="64">
        <v>4</v>
      </c>
      <c r="G216" s="65"/>
    </row>
    <row r="217" spans="1:7" ht="14.25" hidden="1">
      <c r="A217" s="66">
        <f t="shared" si="11"/>
        <v>0</v>
      </c>
      <c r="B217" s="63">
        <v>5</v>
      </c>
      <c r="C217" s="59"/>
      <c r="D217" s="67">
        <v>5</v>
      </c>
      <c r="E217" s="77"/>
      <c r="F217" s="64">
        <v>5</v>
      </c>
      <c r="G217" s="65"/>
    </row>
    <row r="218" spans="1:7" ht="14.25" hidden="1">
      <c r="A218" s="66">
        <f t="shared" si="11"/>
        <v>0</v>
      </c>
      <c r="B218" s="63">
        <v>6</v>
      </c>
      <c r="C218" s="59"/>
      <c r="D218" s="67">
        <v>6</v>
      </c>
      <c r="E218" s="77"/>
      <c r="F218" s="64">
        <v>6</v>
      </c>
      <c r="G218" s="65"/>
    </row>
    <row r="219" spans="1:7" ht="14.25" hidden="1">
      <c r="A219" s="66">
        <f t="shared" si="11"/>
        <v>0</v>
      </c>
      <c r="B219" s="63">
        <v>7</v>
      </c>
      <c r="C219" s="59"/>
      <c r="D219" s="67">
        <v>7</v>
      </c>
      <c r="E219" s="77"/>
      <c r="F219" s="64">
        <v>7</v>
      </c>
      <c r="G219" s="65"/>
    </row>
    <row r="220" spans="1:7" ht="14.25" hidden="1">
      <c r="A220" s="66">
        <f t="shared" si="11"/>
        <v>0</v>
      </c>
      <c r="B220" s="63">
        <v>8</v>
      </c>
      <c r="C220" s="59"/>
      <c r="D220" s="67">
        <v>8</v>
      </c>
      <c r="E220" s="77"/>
      <c r="F220" s="64">
        <v>8</v>
      </c>
      <c r="G220" s="65"/>
    </row>
    <row r="221" spans="1:7" ht="14.25" hidden="1">
      <c r="A221" s="66">
        <f t="shared" si="11"/>
        <v>0</v>
      </c>
      <c r="B221" s="63">
        <v>9</v>
      </c>
      <c r="C221" s="59"/>
      <c r="D221" s="67">
        <v>9</v>
      </c>
      <c r="E221" s="77"/>
      <c r="F221" s="64">
        <v>9</v>
      </c>
      <c r="G221" s="65"/>
    </row>
    <row r="222" spans="1:7" ht="14.25" hidden="1">
      <c r="A222" s="66">
        <f t="shared" si="11"/>
        <v>0</v>
      </c>
      <c r="B222" s="63">
        <v>10</v>
      </c>
      <c r="C222" s="59"/>
      <c r="D222" s="67">
        <v>10</v>
      </c>
      <c r="E222" s="77"/>
      <c r="F222" s="64">
        <v>10</v>
      </c>
      <c r="G222" s="65"/>
    </row>
    <row r="223" spans="1:7" ht="14.25" hidden="1">
      <c r="A223" s="66">
        <f t="shared" si="11"/>
        <v>0</v>
      </c>
      <c r="B223" s="63">
        <v>11</v>
      </c>
      <c r="C223" s="59"/>
      <c r="D223" s="67">
        <v>11</v>
      </c>
      <c r="E223" s="77"/>
      <c r="F223" s="64">
        <v>11</v>
      </c>
      <c r="G223" s="65"/>
    </row>
    <row r="224" spans="1:7" ht="14.25" hidden="1">
      <c r="A224" s="66">
        <f t="shared" si="11"/>
        <v>0</v>
      </c>
      <c r="B224" s="63">
        <v>12</v>
      </c>
      <c r="C224" s="59"/>
      <c r="D224" s="67">
        <v>12</v>
      </c>
      <c r="E224" s="77"/>
      <c r="F224" s="64">
        <v>12</v>
      </c>
      <c r="G224" s="65"/>
    </row>
    <row r="225" spans="1:7" ht="14.25" hidden="1">
      <c r="A225" s="66">
        <f t="shared" si="11"/>
        <v>0</v>
      </c>
      <c r="B225" s="63">
        <v>13</v>
      </c>
      <c r="C225" s="59"/>
      <c r="D225" s="67">
        <v>13</v>
      </c>
      <c r="E225" s="77"/>
      <c r="F225" s="64">
        <v>13</v>
      </c>
      <c r="G225" s="65"/>
    </row>
    <row r="226" spans="1:7" ht="14.25" hidden="1">
      <c r="A226" s="66">
        <f t="shared" si="11"/>
        <v>0</v>
      </c>
      <c r="B226" s="63">
        <v>14</v>
      </c>
      <c r="C226" s="59"/>
      <c r="D226" s="67">
        <v>14</v>
      </c>
      <c r="E226" s="77"/>
      <c r="F226" s="64">
        <v>14</v>
      </c>
      <c r="G226" s="65"/>
    </row>
    <row r="227" spans="1:7" ht="14.25" hidden="1">
      <c r="A227" s="66">
        <f t="shared" si="11"/>
        <v>0</v>
      </c>
      <c r="B227" s="63">
        <v>15</v>
      </c>
      <c r="C227" s="59"/>
      <c r="D227" s="67">
        <v>15</v>
      </c>
      <c r="E227" s="77"/>
      <c r="F227" s="64">
        <v>15</v>
      </c>
      <c r="G227" s="65"/>
    </row>
    <row r="228" spans="1:7" ht="14.25" hidden="1">
      <c r="A228" s="66">
        <f t="shared" si="11"/>
        <v>0</v>
      </c>
      <c r="B228" s="63">
        <v>16</v>
      </c>
      <c r="C228" s="59"/>
      <c r="D228" s="67">
        <v>16</v>
      </c>
      <c r="E228" s="77"/>
      <c r="F228" s="64">
        <v>16</v>
      </c>
      <c r="G228" s="65"/>
    </row>
    <row r="229" spans="1:7" ht="14.25" hidden="1">
      <c r="A229" s="66">
        <f t="shared" si="11"/>
        <v>0</v>
      </c>
      <c r="B229" s="63">
        <v>17</v>
      </c>
      <c r="C229" s="59"/>
      <c r="D229" s="67">
        <v>17</v>
      </c>
      <c r="E229" s="77"/>
      <c r="F229" s="64">
        <v>17</v>
      </c>
      <c r="G229" s="65"/>
    </row>
    <row r="230" spans="1:7" ht="14.25" hidden="1">
      <c r="A230" s="66">
        <f t="shared" si="11"/>
        <v>0</v>
      </c>
      <c r="B230" s="63">
        <v>18</v>
      </c>
      <c r="C230" s="59"/>
      <c r="D230" s="67">
        <v>18</v>
      </c>
      <c r="E230" s="77"/>
      <c r="F230" s="64">
        <v>18</v>
      </c>
      <c r="G230" s="65"/>
    </row>
    <row r="231" spans="1:7" ht="14.25" hidden="1">
      <c r="A231" s="66">
        <f t="shared" si="11"/>
        <v>0</v>
      </c>
      <c r="B231" s="63">
        <v>19</v>
      </c>
      <c r="C231" s="59"/>
      <c r="D231" s="67">
        <v>19</v>
      </c>
      <c r="E231" s="77"/>
      <c r="F231" s="64">
        <v>19</v>
      </c>
      <c r="G231" s="65"/>
    </row>
    <row r="232" spans="1:7" ht="14.25" hidden="1">
      <c r="A232" s="66">
        <f t="shared" si="11"/>
        <v>0</v>
      </c>
      <c r="B232" s="63">
        <v>20</v>
      </c>
      <c r="C232" s="59"/>
      <c r="D232" s="67">
        <v>20</v>
      </c>
      <c r="E232" s="77"/>
      <c r="F232" s="64">
        <v>20</v>
      </c>
      <c r="G232" s="65"/>
    </row>
    <row r="233" spans="1:7" ht="15" customHeight="1" hidden="1">
      <c r="A233" s="66">
        <f t="shared" si="11"/>
        <v>0</v>
      </c>
      <c r="B233" s="63">
        <v>21</v>
      </c>
      <c r="C233" s="59"/>
      <c r="D233" s="67">
        <v>21</v>
      </c>
      <c r="E233" s="77"/>
      <c r="F233" s="64">
        <v>21</v>
      </c>
      <c r="G233" s="65"/>
    </row>
    <row r="234" spans="1:7" ht="25.5" hidden="1">
      <c r="A234" s="33"/>
      <c r="B234" s="32">
        <v>1</v>
      </c>
      <c r="C234" s="40"/>
      <c r="D234" s="32">
        <v>1</v>
      </c>
      <c r="E234" s="79"/>
      <c r="F234" s="32">
        <v>1</v>
      </c>
      <c r="G234" s="31"/>
    </row>
    <row r="235" spans="1:7" ht="14.25" hidden="1">
      <c r="A235" s="66">
        <f t="shared" si="11"/>
        <v>0</v>
      </c>
      <c r="B235" s="63">
        <v>2</v>
      </c>
      <c r="C235" s="59"/>
      <c r="D235" s="67">
        <v>2</v>
      </c>
      <c r="E235" s="77"/>
      <c r="F235" s="64">
        <v>2</v>
      </c>
      <c r="G235" s="65"/>
    </row>
    <row r="236" spans="1:7" ht="14.25" hidden="1">
      <c r="A236" s="66">
        <f t="shared" si="11"/>
        <v>0</v>
      </c>
      <c r="B236" s="63">
        <v>3</v>
      </c>
      <c r="C236" s="59"/>
      <c r="D236" s="67">
        <v>3</v>
      </c>
      <c r="E236" s="77"/>
      <c r="F236" s="64">
        <v>3</v>
      </c>
      <c r="G236" s="65"/>
    </row>
    <row r="237" spans="1:7" ht="14.25" hidden="1">
      <c r="A237" s="66">
        <f t="shared" si="11"/>
        <v>0</v>
      </c>
      <c r="B237" s="63">
        <v>4</v>
      </c>
      <c r="C237" s="59"/>
      <c r="D237" s="67">
        <v>4</v>
      </c>
      <c r="E237" s="77"/>
      <c r="F237" s="64">
        <v>4</v>
      </c>
      <c r="G237" s="65"/>
    </row>
    <row r="238" spans="1:7" ht="14.25" hidden="1">
      <c r="A238" s="66">
        <f t="shared" si="11"/>
        <v>0</v>
      </c>
      <c r="B238" s="63">
        <v>5</v>
      </c>
      <c r="C238" s="59"/>
      <c r="D238" s="67">
        <v>5</v>
      </c>
      <c r="E238" s="77"/>
      <c r="F238" s="64">
        <v>5</v>
      </c>
      <c r="G238" s="65"/>
    </row>
    <row r="239" spans="1:7" ht="14.25" hidden="1">
      <c r="A239" s="66">
        <f t="shared" si="11"/>
        <v>0</v>
      </c>
      <c r="B239" s="63">
        <v>6</v>
      </c>
      <c r="C239" s="59"/>
      <c r="D239" s="67">
        <v>6</v>
      </c>
      <c r="E239" s="77"/>
      <c r="F239" s="64">
        <v>6</v>
      </c>
      <c r="G239" s="65"/>
    </row>
    <row r="240" spans="1:7" ht="14.25" hidden="1">
      <c r="A240" s="66">
        <f t="shared" si="11"/>
        <v>0</v>
      </c>
      <c r="B240" s="63">
        <v>7</v>
      </c>
      <c r="C240" s="59"/>
      <c r="D240" s="67">
        <v>7</v>
      </c>
      <c r="E240" s="77"/>
      <c r="F240" s="64">
        <v>7</v>
      </c>
      <c r="G240" s="65"/>
    </row>
    <row r="241" spans="1:7" ht="14.25" hidden="1">
      <c r="A241" s="66">
        <f t="shared" si="11"/>
        <v>0</v>
      </c>
      <c r="B241" s="63">
        <v>8</v>
      </c>
      <c r="C241" s="59"/>
      <c r="D241" s="67">
        <v>8</v>
      </c>
      <c r="E241" s="77"/>
      <c r="F241" s="64">
        <v>8</v>
      </c>
      <c r="G241" s="65"/>
    </row>
    <row r="242" spans="1:7" ht="14.25" hidden="1">
      <c r="A242" s="66">
        <f t="shared" si="11"/>
        <v>0</v>
      </c>
      <c r="B242" s="63">
        <v>9</v>
      </c>
      <c r="C242" s="59"/>
      <c r="D242" s="67">
        <v>9</v>
      </c>
      <c r="E242" s="77"/>
      <c r="F242" s="64">
        <v>9</v>
      </c>
      <c r="G242" s="65"/>
    </row>
    <row r="243" spans="1:7" ht="14.25" hidden="1">
      <c r="A243" s="66">
        <f t="shared" si="11"/>
        <v>0</v>
      </c>
      <c r="B243" s="63">
        <v>10</v>
      </c>
      <c r="C243" s="59"/>
      <c r="D243" s="67">
        <v>10</v>
      </c>
      <c r="E243" s="77"/>
      <c r="F243" s="64">
        <v>10</v>
      </c>
      <c r="G243" s="65"/>
    </row>
    <row r="244" spans="1:7" ht="14.25" hidden="1">
      <c r="A244" s="66">
        <f t="shared" si="11"/>
        <v>0</v>
      </c>
      <c r="B244" s="63">
        <v>11</v>
      </c>
      <c r="C244" s="59"/>
      <c r="D244" s="67">
        <v>11</v>
      </c>
      <c r="E244" s="77"/>
      <c r="F244" s="64">
        <v>11</v>
      </c>
      <c r="G244" s="65"/>
    </row>
    <row r="245" spans="1:7" ht="14.25" hidden="1">
      <c r="A245" s="66">
        <f t="shared" si="11"/>
        <v>0</v>
      </c>
      <c r="B245" s="63">
        <v>12</v>
      </c>
      <c r="C245" s="59"/>
      <c r="D245" s="67">
        <v>12</v>
      </c>
      <c r="E245" s="77"/>
      <c r="F245" s="64">
        <v>12</v>
      </c>
      <c r="G245" s="65"/>
    </row>
    <row r="246" spans="1:7" ht="14.25" hidden="1">
      <c r="A246" s="66">
        <f t="shared" si="11"/>
        <v>0</v>
      </c>
      <c r="B246" s="63">
        <v>13</v>
      </c>
      <c r="C246" s="59"/>
      <c r="D246" s="67">
        <v>13</v>
      </c>
      <c r="E246" s="77"/>
      <c r="F246" s="64">
        <v>13</v>
      </c>
      <c r="G246" s="65"/>
    </row>
    <row r="247" spans="1:7" ht="14.25" hidden="1">
      <c r="A247" s="66">
        <f t="shared" si="11"/>
        <v>0</v>
      </c>
      <c r="B247" s="63">
        <v>14</v>
      </c>
      <c r="C247" s="59"/>
      <c r="D247" s="67">
        <v>14</v>
      </c>
      <c r="E247" s="77"/>
      <c r="F247" s="64">
        <v>14</v>
      </c>
      <c r="G247" s="65"/>
    </row>
    <row r="248" spans="1:7" ht="14.25" hidden="1">
      <c r="A248" s="66">
        <f t="shared" si="11"/>
        <v>0</v>
      </c>
      <c r="B248" s="63">
        <v>15</v>
      </c>
      <c r="C248" s="59"/>
      <c r="D248" s="67">
        <v>15</v>
      </c>
      <c r="E248" s="77"/>
      <c r="F248" s="64">
        <v>15</v>
      </c>
      <c r="G248" s="65"/>
    </row>
    <row r="249" spans="1:7" ht="14.25" hidden="1">
      <c r="A249" s="66">
        <f t="shared" si="11"/>
        <v>0</v>
      </c>
      <c r="B249" s="63">
        <v>16</v>
      </c>
      <c r="C249" s="59"/>
      <c r="D249" s="67">
        <v>16</v>
      </c>
      <c r="E249" s="77"/>
      <c r="F249" s="64">
        <v>16</v>
      </c>
      <c r="G249" s="65"/>
    </row>
    <row r="250" spans="1:7" ht="14.25" hidden="1">
      <c r="A250" s="66">
        <f t="shared" si="11"/>
        <v>0</v>
      </c>
      <c r="B250" s="63">
        <v>17</v>
      </c>
      <c r="C250" s="59"/>
      <c r="D250" s="67">
        <v>17</v>
      </c>
      <c r="E250" s="77"/>
      <c r="F250" s="64">
        <v>17</v>
      </c>
      <c r="G250" s="65"/>
    </row>
    <row r="251" spans="1:7" ht="14.25" hidden="1">
      <c r="A251" s="66">
        <f t="shared" si="11"/>
        <v>0</v>
      </c>
      <c r="B251" s="63">
        <v>18</v>
      </c>
      <c r="C251" s="59"/>
      <c r="D251" s="67">
        <v>18</v>
      </c>
      <c r="E251" s="77"/>
      <c r="F251" s="64">
        <v>18</v>
      </c>
      <c r="G251" s="65"/>
    </row>
    <row r="252" spans="1:7" ht="14.25" hidden="1">
      <c r="A252" s="66">
        <f t="shared" si="11"/>
        <v>0</v>
      </c>
      <c r="B252" s="63">
        <v>19</v>
      </c>
      <c r="C252" s="59"/>
      <c r="D252" s="67">
        <v>19</v>
      </c>
      <c r="E252" s="77"/>
      <c r="F252" s="64">
        <v>19</v>
      </c>
      <c r="G252" s="65"/>
    </row>
    <row r="253" spans="1:7" ht="14.25" hidden="1">
      <c r="A253" s="66">
        <f t="shared" si="11"/>
        <v>0</v>
      </c>
      <c r="B253" s="63">
        <v>20</v>
      </c>
      <c r="C253" s="59"/>
      <c r="D253" s="67">
        <v>20</v>
      </c>
      <c r="E253" s="77"/>
      <c r="F253" s="64">
        <v>20</v>
      </c>
      <c r="G253" s="65"/>
    </row>
    <row r="254" spans="1:7" ht="15" customHeight="1" hidden="1">
      <c r="A254" s="66">
        <f t="shared" si="11"/>
        <v>0</v>
      </c>
      <c r="B254" s="63">
        <v>21</v>
      </c>
      <c r="C254" s="59"/>
      <c r="D254" s="67">
        <v>21</v>
      </c>
      <c r="E254" s="77"/>
      <c r="F254" s="64">
        <v>21</v>
      </c>
      <c r="G254" s="65"/>
    </row>
    <row r="255" ht="12.75" hidden="1"/>
    <row r="256" ht="12.75" hidden="1"/>
    <row r="258" ht="12.75"/>
    <row r="259" ht="12.75"/>
    <row r="260" ht="12.75"/>
    <row r="261" ht="12.75"/>
    <row r="262" ht="12.75"/>
  </sheetData>
  <sheetProtection password="CF7A" sheet="1" objects="1" scenarios="1" autoFilter="0"/>
  <autoFilter ref="A2:A16"/>
  <mergeCells count="2">
    <mergeCell ref="O1:U1"/>
    <mergeCell ref="A1:G1"/>
  </mergeCells>
  <conditionalFormatting sqref="E4:E23 S4:S23">
    <cfRule type="duplicateValues" priority="2" dxfId="0" stopIfTrue="1">
      <formula>AND(COUNTIF($E$4:$E$23,E4)+COUNTIF($S$4:$S$23,E4)&gt;1,NOT(ISBLANK(E4)))</formula>
    </cfRule>
  </conditionalFormatting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I59"/>
  <sheetViews>
    <sheetView showGridLines="0" showRowColHeaders="0" showOutlineSymbols="0" zoomScalePageLayoutView="0" workbookViewId="0" topLeftCell="A22">
      <selection activeCell="C29" sqref="C29"/>
    </sheetView>
  </sheetViews>
  <sheetFormatPr defaultColWidth="11.421875" defaultRowHeight="12.75"/>
  <cols>
    <col min="1" max="1" width="6.7109375" style="0" customWidth="1"/>
  </cols>
  <sheetData>
    <row r="1" ht="18">
      <c r="B1" s="145" t="s">
        <v>84</v>
      </c>
    </row>
    <row r="3" ht="12.75">
      <c r="B3" s="177" t="s">
        <v>143</v>
      </c>
    </row>
    <row r="4" ht="12.75">
      <c r="B4" s="177" t="s">
        <v>142</v>
      </c>
    </row>
    <row r="11" ht="12.75">
      <c r="B11" t="s">
        <v>85</v>
      </c>
    </row>
    <row r="12" ht="12.75">
      <c r="B12" t="s">
        <v>83</v>
      </c>
    </row>
    <row r="13" ht="12.75">
      <c r="B13" t="s">
        <v>86</v>
      </c>
    </row>
    <row r="14" ht="12.75">
      <c r="B14" t="s">
        <v>87</v>
      </c>
    </row>
    <row r="15" ht="12.75">
      <c r="B15" s="177" t="s">
        <v>144</v>
      </c>
    </row>
    <row r="17" ht="12.75">
      <c r="B17" t="s">
        <v>88</v>
      </c>
    </row>
    <row r="18" ht="12.75">
      <c r="B18" t="s">
        <v>89</v>
      </c>
    </row>
    <row r="19" ht="12.75">
      <c r="B19" t="s">
        <v>90</v>
      </c>
    </row>
    <row r="20" ht="12.75">
      <c r="B20" t="s">
        <v>91</v>
      </c>
    </row>
    <row r="21" ht="12.75">
      <c r="B21" t="s">
        <v>119</v>
      </c>
    </row>
    <row r="22" ht="12.75">
      <c r="B22" t="s">
        <v>92</v>
      </c>
    </row>
    <row r="24" ht="12.75">
      <c r="B24" t="s">
        <v>93</v>
      </c>
    </row>
    <row r="25" ht="12.75">
      <c r="B25" t="s">
        <v>94</v>
      </c>
    </row>
    <row r="26" ht="12.75">
      <c r="B26" t="s">
        <v>95</v>
      </c>
    </row>
    <row r="27" ht="12.75">
      <c r="B27" t="s">
        <v>96</v>
      </c>
    </row>
    <row r="28" ht="12.75">
      <c r="B28" t="s">
        <v>97</v>
      </c>
    </row>
    <row r="29" ht="12.75">
      <c r="B29" t="s">
        <v>98</v>
      </c>
    </row>
    <row r="30" ht="12.75">
      <c r="B30" t="s">
        <v>99</v>
      </c>
    </row>
    <row r="31" ht="12.75">
      <c r="B31" t="s">
        <v>100</v>
      </c>
    </row>
    <row r="32" ht="12.75">
      <c r="B32" t="s">
        <v>83</v>
      </c>
    </row>
    <row r="33" ht="12.75">
      <c r="B33" t="s">
        <v>101</v>
      </c>
    </row>
    <row r="34" ht="12.75">
      <c r="B34" s="177" t="s">
        <v>133</v>
      </c>
    </row>
    <row r="35" ht="12.75">
      <c r="B35" t="s">
        <v>102</v>
      </c>
    </row>
    <row r="36" ht="12.75">
      <c r="B36" t="s">
        <v>103</v>
      </c>
    </row>
    <row r="37" spans="2:6" ht="12.75">
      <c r="B37" s="2" t="s">
        <v>120</v>
      </c>
      <c r="C37" s="2"/>
      <c r="D37" s="2"/>
      <c r="E37" s="2"/>
      <c r="F37" s="2"/>
    </row>
    <row r="38" ht="12.75">
      <c r="B38" t="s">
        <v>121</v>
      </c>
    </row>
    <row r="40" ht="12.75">
      <c r="B40" s="177" t="s">
        <v>145</v>
      </c>
    </row>
    <row r="41" ht="12.75">
      <c r="B41" s="177" t="s">
        <v>146</v>
      </c>
    </row>
    <row r="42" ht="12.75">
      <c r="B42" s="177"/>
    </row>
    <row r="43" ht="12.75">
      <c r="B43" t="s">
        <v>104</v>
      </c>
    </row>
    <row r="44" ht="12.75">
      <c r="B44" t="s">
        <v>105</v>
      </c>
    </row>
    <row r="46" ht="12.75">
      <c r="B46" s="177" t="s">
        <v>150</v>
      </c>
    </row>
    <row r="47" ht="12.75">
      <c r="B47" s="177" t="s">
        <v>147</v>
      </c>
    </row>
    <row r="48" ht="12.75">
      <c r="B48" s="177"/>
    </row>
    <row r="49" ht="12.75">
      <c r="B49" t="s">
        <v>106</v>
      </c>
    </row>
    <row r="51" ht="12.75">
      <c r="B51" s="177" t="s">
        <v>151</v>
      </c>
    </row>
    <row r="52" ht="12.75">
      <c r="B52" s="177" t="s">
        <v>148</v>
      </c>
    </row>
    <row r="53" ht="12.75">
      <c r="B53" s="177" t="s">
        <v>149</v>
      </c>
    </row>
    <row r="55" spans="2:9" ht="12.75">
      <c r="B55" s="248"/>
      <c r="C55" s="248"/>
      <c r="D55" s="248"/>
      <c r="E55" s="248"/>
      <c r="F55" s="248"/>
      <c r="G55" s="248"/>
      <c r="H55" s="248"/>
      <c r="I55" s="248"/>
    </row>
    <row r="56" spans="2:9" ht="12.75">
      <c r="B56" s="248" t="s">
        <v>107</v>
      </c>
      <c r="C56" s="248"/>
      <c r="D56" s="248"/>
      <c r="E56" s="248"/>
      <c r="F56" s="248"/>
      <c r="G56" s="248"/>
      <c r="H56" s="248"/>
      <c r="I56" s="248"/>
    </row>
    <row r="57" spans="2:9" ht="12.75">
      <c r="B57" s="248" t="s">
        <v>108</v>
      </c>
      <c r="C57" s="248"/>
      <c r="D57" s="248"/>
      <c r="E57" s="248"/>
      <c r="F57" s="248"/>
      <c r="G57" s="248"/>
      <c r="H57" s="248"/>
      <c r="I57" s="248"/>
    </row>
    <row r="58" spans="2:9" ht="12.75">
      <c r="B58" s="248"/>
      <c r="C58" s="248"/>
      <c r="D58" s="248"/>
      <c r="E58" s="248"/>
      <c r="F58" s="248"/>
      <c r="G58" s="248"/>
      <c r="H58" s="248"/>
      <c r="I58" s="248"/>
    </row>
    <row r="59" ht="12.75">
      <c r="B59" s="248" t="s">
        <v>122</v>
      </c>
    </row>
  </sheetData>
  <sheetProtection password="CF7A" sheet="1"/>
  <printOptions/>
  <pageMargins left="0.47" right="0.54" top="0.38" bottom="0.984251969" header="0.4921259845" footer="0.4921259845"/>
  <pageSetup fitToHeight="1" fitToWidth="1" horizontalDpi="300" verticalDpi="300" orientation="portrait" paperSize="9" scale="9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2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3.5" thickTop="1">
      <c r="A5" s="147" t="str">
        <f>DKB!D8</f>
        <v>SKC Heimmannschaft</v>
      </c>
      <c r="B5" s="148"/>
      <c r="C5" s="148"/>
      <c r="D5" s="148"/>
      <c r="E5" s="148"/>
      <c r="F5" s="149"/>
      <c r="G5" s="146"/>
      <c r="H5" s="147" t="str">
        <f>A5</f>
        <v>SKC Heimmannschaft</v>
      </c>
      <c r="I5" s="148"/>
      <c r="J5" s="148"/>
      <c r="K5" s="148"/>
      <c r="L5" s="148"/>
      <c r="M5" s="149"/>
    </row>
    <row r="6" spans="1:13" ht="13.5" thickBot="1">
      <c r="A6" s="150"/>
      <c r="B6" s="151" t="str">
        <f>DKB!R8</f>
        <v>KSV Gastmannschaft</v>
      </c>
      <c r="C6" s="151"/>
      <c r="D6" s="151"/>
      <c r="E6" s="151"/>
      <c r="F6" s="152">
        <f>DKB!V3</f>
        <v>0</v>
      </c>
      <c r="G6" s="146"/>
      <c r="H6" s="150" t="s">
        <v>83</v>
      </c>
      <c r="I6" s="151" t="str">
        <f>B6</f>
        <v>KSV Gastmannschaft</v>
      </c>
      <c r="J6" s="151"/>
      <c r="K6" s="151"/>
      <c r="L6" s="151"/>
      <c r="M6" s="152">
        <f>F6</f>
        <v>0</v>
      </c>
    </row>
    <row r="7" spans="1:13" ht="12.75">
      <c r="A7" s="153" t="s">
        <v>109</v>
      </c>
      <c r="B7" s="154"/>
      <c r="C7" s="154"/>
      <c r="D7" s="154"/>
      <c r="E7" s="154"/>
      <c r="F7" s="155"/>
      <c r="G7" s="146"/>
      <c r="H7" s="153" t="s">
        <v>109</v>
      </c>
      <c r="I7" s="154"/>
      <c r="J7" s="154"/>
      <c r="K7" s="154"/>
      <c r="L7" s="154"/>
      <c r="M7" s="155"/>
    </row>
    <row r="8" spans="1:13" ht="12.75">
      <c r="A8" s="156" t="s">
        <v>110</v>
      </c>
      <c r="B8" s="154"/>
      <c r="C8" s="154"/>
      <c r="D8" s="154"/>
      <c r="E8" s="154"/>
      <c r="F8" s="155"/>
      <c r="G8" s="146"/>
      <c r="H8" s="156" t="s">
        <v>110</v>
      </c>
      <c r="I8" s="154"/>
      <c r="J8" s="154"/>
      <c r="K8" s="154"/>
      <c r="L8" s="154"/>
      <c r="M8" s="155"/>
    </row>
    <row r="9" spans="1:13" ht="12.75">
      <c r="A9" s="153"/>
      <c r="B9" s="154"/>
      <c r="C9" s="154"/>
      <c r="D9" s="154"/>
      <c r="E9" s="154"/>
      <c r="F9" s="155"/>
      <c r="G9" s="146"/>
      <c r="H9" s="153"/>
      <c r="I9" s="154"/>
      <c r="J9" s="154"/>
      <c r="K9" s="154"/>
      <c r="L9" s="154"/>
      <c r="M9" s="155"/>
    </row>
    <row r="10" spans="1:13" ht="12.75">
      <c r="A10" s="153" t="s">
        <v>111</v>
      </c>
      <c r="B10" s="154"/>
      <c r="C10" s="154" t="str">
        <f>IF(DKB!B11=0,"",DKB!B11)</f>
        <v>Musterfrau, Paula</v>
      </c>
      <c r="D10" s="154"/>
      <c r="E10" s="154"/>
      <c r="F10" s="155"/>
      <c r="G10" s="146"/>
      <c r="H10" s="153" t="s">
        <v>111</v>
      </c>
      <c r="I10" s="154"/>
      <c r="J10" s="154" t="str">
        <f>IF(DKB!P11=0,"",DKB!P11)</f>
        <v>Mustermann, Max</v>
      </c>
      <c r="K10" s="154"/>
      <c r="L10" s="154"/>
      <c r="M10" s="155"/>
    </row>
    <row r="11" spans="1:13" ht="13.5" thickBot="1">
      <c r="A11" s="153"/>
      <c r="B11" s="154"/>
      <c r="C11" s="154"/>
      <c r="D11" s="154"/>
      <c r="E11" s="154"/>
      <c r="F11" s="155"/>
      <c r="G11" s="146"/>
      <c r="H11" s="153"/>
      <c r="I11" s="154"/>
      <c r="J11" s="154"/>
      <c r="K11" s="154"/>
      <c r="L11" s="154"/>
      <c r="M11" s="155"/>
    </row>
    <row r="12" spans="1:13" ht="13.5" thickBot="1">
      <c r="A12" s="157" t="s">
        <v>124</v>
      </c>
      <c r="B12" s="158" t="s">
        <v>112</v>
      </c>
      <c r="C12" s="158" t="s">
        <v>17</v>
      </c>
      <c r="D12" s="158" t="s">
        <v>113</v>
      </c>
      <c r="E12" s="158" t="s">
        <v>114</v>
      </c>
      <c r="F12" s="159" t="s">
        <v>115</v>
      </c>
      <c r="G12" s="146"/>
      <c r="H12" s="157" t="s">
        <v>124</v>
      </c>
      <c r="I12" s="158" t="s">
        <v>112</v>
      </c>
      <c r="J12" s="158" t="s">
        <v>17</v>
      </c>
      <c r="K12" s="158" t="s">
        <v>113</v>
      </c>
      <c r="L12" s="158" t="s">
        <v>114</v>
      </c>
      <c r="M12" s="159" t="s">
        <v>115</v>
      </c>
    </row>
    <row r="13" spans="1:13" ht="19.5" customHeight="1" thickBot="1">
      <c r="A13" s="157">
        <v>1</v>
      </c>
      <c r="B13" s="158"/>
      <c r="C13" s="158"/>
      <c r="D13" s="158"/>
      <c r="E13" s="158"/>
      <c r="F13" s="159"/>
      <c r="G13" s="146"/>
      <c r="H13" s="157">
        <v>1</v>
      </c>
      <c r="I13" s="158"/>
      <c r="J13" s="158"/>
      <c r="K13" s="158"/>
      <c r="L13" s="158"/>
      <c r="M13" s="159"/>
    </row>
    <row r="14" spans="1:13" ht="19.5" customHeight="1" thickBot="1">
      <c r="A14" s="157">
        <v>2</v>
      </c>
      <c r="B14" s="158"/>
      <c r="C14" s="158"/>
      <c r="D14" s="158"/>
      <c r="E14" s="158"/>
      <c r="F14" s="159"/>
      <c r="G14" s="146"/>
      <c r="H14" s="157">
        <v>2</v>
      </c>
      <c r="I14" s="158"/>
      <c r="J14" s="158"/>
      <c r="K14" s="158"/>
      <c r="L14" s="158"/>
      <c r="M14" s="159"/>
    </row>
    <row r="15" spans="1:13" ht="19.5" customHeight="1" thickBot="1">
      <c r="A15" s="157">
        <v>3</v>
      </c>
      <c r="B15" s="158"/>
      <c r="C15" s="158"/>
      <c r="D15" s="158"/>
      <c r="E15" s="158"/>
      <c r="F15" s="159"/>
      <c r="G15" s="146"/>
      <c r="H15" s="157">
        <v>3</v>
      </c>
      <c r="I15" s="158"/>
      <c r="J15" s="158"/>
      <c r="K15" s="158"/>
      <c r="L15" s="158"/>
      <c r="M15" s="159"/>
    </row>
    <row r="16" spans="1:13" ht="19.5" customHeight="1" thickBot="1">
      <c r="A16" s="160">
        <v>4</v>
      </c>
      <c r="B16" s="161"/>
      <c r="C16" s="161"/>
      <c r="D16" s="161"/>
      <c r="E16" s="161"/>
      <c r="F16" s="162"/>
      <c r="G16" s="146"/>
      <c r="H16" s="160">
        <v>4</v>
      </c>
      <c r="I16" s="161"/>
      <c r="J16" s="161"/>
      <c r="K16" s="161"/>
      <c r="L16" s="161"/>
      <c r="M16" s="162"/>
    </row>
    <row r="17" spans="1:13" ht="19.5" customHeight="1" thickBot="1">
      <c r="A17" s="163"/>
      <c r="B17" s="164"/>
      <c r="C17" s="164"/>
      <c r="D17" s="164"/>
      <c r="E17" s="164"/>
      <c r="F17" s="165"/>
      <c r="G17" s="146"/>
      <c r="H17" s="163"/>
      <c r="I17" s="164"/>
      <c r="J17" s="164"/>
      <c r="K17" s="164"/>
      <c r="L17" s="164"/>
      <c r="M17" s="165"/>
    </row>
    <row r="18" spans="1:13" ht="19.5" customHeight="1" thickBot="1">
      <c r="A18" s="166" t="s">
        <v>114</v>
      </c>
      <c r="B18" s="167"/>
      <c r="C18" s="167"/>
      <c r="D18" s="167"/>
      <c r="E18" s="167"/>
      <c r="F18" s="168"/>
      <c r="G18" s="146"/>
      <c r="H18" s="166" t="s">
        <v>114</v>
      </c>
      <c r="I18" s="167"/>
      <c r="J18" s="167"/>
      <c r="K18" s="167"/>
      <c r="L18" s="167"/>
      <c r="M18" s="168"/>
    </row>
    <row r="19" spans="1:13" ht="13.5" thickTop="1">
      <c r="A19" s="169"/>
      <c r="B19" s="169"/>
      <c r="C19" s="169"/>
      <c r="D19" s="169"/>
      <c r="E19" s="169"/>
      <c r="F19" s="169"/>
      <c r="G19" s="146"/>
      <c r="H19" s="169"/>
      <c r="I19" s="169"/>
      <c r="J19" s="169"/>
      <c r="K19" s="169"/>
      <c r="L19" s="169"/>
      <c r="M19" s="169"/>
    </row>
    <row r="20" spans="1:13" ht="12.75">
      <c r="A20" s="169"/>
      <c r="B20" s="169"/>
      <c r="C20" s="169"/>
      <c r="D20" s="169"/>
      <c r="E20" s="169"/>
      <c r="F20" s="169"/>
      <c r="G20" s="146"/>
      <c r="H20" s="169"/>
      <c r="I20" s="169"/>
      <c r="J20" s="169"/>
      <c r="K20" s="169"/>
      <c r="L20" s="169"/>
      <c r="M20" s="169"/>
    </row>
    <row r="21" spans="1:13" ht="13.5" thickBo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1:15" ht="13.5" thickTop="1">
      <c r="A22" s="147" t="str">
        <f>A5</f>
        <v>SKC Heimmannschaft</v>
      </c>
      <c r="B22" s="148"/>
      <c r="C22" s="148"/>
      <c r="D22" s="148"/>
      <c r="E22" s="148"/>
      <c r="F22" s="149"/>
      <c r="G22" s="146"/>
      <c r="H22" s="147" t="str">
        <f>A5</f>
        <v>SKC Heimmannschaft</v>
      </c>
      <c r="I22" s="148"/>
      <c r="J22" s="148"/>
      <c r="K22" s="148"/>
      <c r="L22" s="148"/>
      <c r="M22" s="149"/>
      <c r="O22" t="s">
        <v>83</v>
      </c>
    </row>
    <row r="23" spans="1:13" ht="13.5" thickBot="1">
      <c r="A23" s="150" t="s">
        <v>83</v>
      </c>
      <c r="B23" s="151" t="str">
        <f>B6</f>
        <v>KSV Gastmannschaft</v>
      </c>
      <c r="C23" s="151"/>
      <c r="D23" s="151"/>
      <c r="E23" s="151"/>
      <c r="F23" s="152">
        <f>F6</f>
        <v>0</v>
      </c>
      <c r="G23" s="146"/>
      <c r="H23" s="150" t="s">
        <v>83</v>
      </c>
      <c r="I23" s="151" t="str">
        <f>B6</f>
        <v>KSV Gastmannschaft</v>
      </c>
      <c r="J23" s="151"/>
      <c r="K23" s="151"/>
      <c r="L23" s="151"/>
      <c r="M23" s="152">
        <f>F6</f>
        <v>0</v>
      </c>
    </row>
    <row r="24" spans="1:13" ht="12.75">
      <c r="A24" s="153" t="s">
        <v>109</v>
      </c>
      <c r="B24" s="154"/>
      <c r="C24" s="154"/>
      <c r="D24" s="154"/>
      <c r="E24" s="154"/>
      <c r="F24" s="155"/>
      <c r="G24" s="146"/>
      <c r="H24" s="153" t="s">
        <v>109</v>
      </c>
      <c r="I24" s="154"/>
      <c r="J24" s="154"/>
      <c r="K24" s="154"/>
      <c r="L24" s="154"/>
      <c r="M24" s="155"/>
    </row>
    <row r="25" spans="1:13" ht="12.75">
      <c r="A25" s="156" t="s">
        <v>110</v>
      </c>
      <c r="B25" s="154"/>
      <c r="C25" s="154"/>
      <c r="D25" s="154"/>
      <c r="E25" s="154"/>
      <c r="F25" s="155"/>
      <c r="G25" s="146"/>
      <c r="H25" s="156" t="s">
        <v>110</v>
      </c>
      <c r="I25" s="154"/>
      <c r="J25" s="154"/>
      <c r="K25" s="154"/>
      <c r="L25" s="154"/>
      <c r="M25" s="155"/>
    </row>
    <row r="26" spans="1:13" ht="12.75">
      <c r="A26" s="153"/>
      <c r="B26" s="154"/>
      <c r="C26" s="154"/>
      <c r="D26" s="154"/>
      <c r="E26" s="154"/>
      <c r="F26" s="155"/>
      <c r="G26" s="146"/>
      <c r="H26" s="153"/>
      <c r="I26" s="154"/>
      <c r="J26" s="154"/>
      <c r="K26" s="154"/>
      <c r="L26" s="154"/>
      <c r="M26" s="155"/>
    </row>
    <row r="27" spans="1:13" ht="12.75">
      <c r="A27" s="153" t="s">
        <v>111</v>
      </c>
      <c r="B27" s="154"/>
      <c r="C27" s="154">
        <f>IF(DKB!B18=0,"",DKB!B18)</f>
      </c>
      <c r="D27" s="154"/>
      <c r="E27" s="154"/>
      <c r="F27" s="155"/>
      <c r="G27" s="146"/>
      <c r="H27" s="153" t="s">
        <v>111</v>
      </c>
      <c r="I27" s="154"/>
      <c r="J27" s="154">
        <f>IF(DKB!P18=0,"",DKB!P18)</f>
      </c>
      <c r="K27" s="154"/>
      <c r="L27" s="154"/>
      <c r="M27" s="155"/>
    </row>
    <row r="28" spans="1:13" ht="13.5" thickBot="1">
      <c r="A28" s="153"/>
      <c r="B28" s="154"/>
      <c r="C28" s="154"/>
      <c r="D28" s="154"/>
      <c r="E28" s="154"/>
      <c r="F28" s="155"/>
      <c r="G28" s="146"/>
      <c r="H28" s="153"/>
      <c r="I28" s="154"/>
      <c r="J28" s="154"/>
      <c r="K28" s="154"/>
      <c r="L28" s="154"/>
      <c r="M28" s="155"/>
    </row>
    <row r="29" spans="1:13" ht="13.5" thickBot="1">
      <c r="A29" s="157" t="s">
        <v>124</v>
      </c>
      <c r="B29" s="158" t="s">
        <v>112</v>
      </c>
      <c r="C29" s="158" t="s">
        <v>17</v>
      </c>
      <c r="D29" s="158" t="s">
        <v>113</v>
      </c>
      <c r="E29" s="158" t="s">
        <v>114</v>
      </c>
      <c r="F29" s="159" t="s">
        <v>115</v>
      </c>
      <c r="G29" s="146"/>
      <c r="H29" s="157" t="s">
        <v>124</v>
      </c>
      <c r="I29" s="158" t="s">
        <v>112</v>
      </c>
      <c r="J29" s="158" t="s">
        <v>17</v>
      </c>
      <c r="K29" s="158" t="s">
        <v>113</v>
      </c>
      <c r="L29" s="158" t="s">
        <v>114</v>
      </c>
      <c r="M29" s="159" t="s">
        <v>115</v>
      </c>
    </row>
    <row r="30" spans="1:13" ht="19.5" customHeight="1" thickBot="1">
      <c r="A30" s="157">
        <v>1</v>
      </c>
      <c r="B30" s="158"/>
      <c r="C30" s="158"/>
      <c r="D30" s="158"/>
      <c r="E30" s="158"/>
      <c r="F30" s="159"/>
      <c r="G30" s="146"/>
      <c r="H30" s="157">
        <v>1</v>
      </c>
      <c r="I30" s="158"/>
      <c r="J30" s="158"/>
      <c r="K30" s="158"/>
      <c r="L30" s="158"/>
      <c r="M30" s="159"/>
    </row>
    <row r="31" spans="1:13" ht="19.5" customHeight="1" thickBot="1">
      <c r="A31" s="157">
        <v>2</v>
      </c>
      <c r="B31" s="158"/>
      <c r="C31" s="158"/>
      <c r="D31" s="158"/>
      <c r="E31" s="158"/>
      <c r="F31" s="159"/>
      <c r="G31" s="146"/>
      <c r="H31" s="157">
        <v>2</v>
      </c>
      <c r="I31" s="158"/>
      <c r="J31" s="158"/>
      <c r="K31" s="158"/>
      <c r="L31" s="158"/>
      <c r="M31" s="159"/>
    </row>
    <row r="32" spans="1:13" ht="19.5" customHeight="1" thickBot="1">
      <c r="A32" s="157">
        <v>3</v>
      </c>
      <c r="B32" s="158"/>
      <c r="C32" s="158"/>
      <c r="D32" s="158"/>
      <c r="E32" s="158"/>
      <c r="F32" s="159"/>
      <c r="G32" s="146"/>
      <c r="H32" s="157">
        <v>3</v>
      </c>
      <c r="I32" s="158"/>
      <c r="J32" s="158"/>
      <c r="K32" s="158"/>
      <c r="L32" s="158"/>
      <c r="M32" s="159"/>
    </row>
    <row r="33" spans="1:13" ht="19.5" customHeight="1" thickBot="1">
      <c r="A33" s="160">
        <v>4</v>
      </c>
      <c r="B33" s="161"/>
      <c r="C33" s="161"/>
      <c r="D33" s="161"/>
      <c r="E33" s="161"/>
      <c r="F33" s="162"/>
      <c r="G33" s="146"/>
      <c r="H33" s="160">
        <v>4</v>
      </c>
      <c r="I33" s="161"/>
      <c r="J33" s="161"/>
      <c r="K33" s="161"/>
      <c r="L33" s="161"/>
      <c r="M33" s="162"/>
    </row>
    <row r="34" spans="1:13" ht="19.5" customHeight="1" thickBot="1">
      <c r="A34" s="163" t="s">
        <v>83</v>
      </c>
      <c r="B34" s="164"/>
      <c r="C34" s="164"/>
      <c r="D34" s="164"/>
      <c r="E34" s="164"/>
      <c r="F34" s="165"/>
      <c r="G34" s="146"/>
      <c r="H34" s="163"/>
      <c r="I34" s="164"/>
      <c r="J34" s="164"/>
      <c r="K34" s="164"/>
      <c r="L34" s="164"/>
      <c r="M34" s="165"/>
    </row>
    <row r="35" spans="1:13" ht="19.5" customHeight="1" thickBot="1">
      <c r="A35" s="166" t="s">
        <v>114</v>
      </c>
      <c r="B35" s="167"/>
      <c r="C35" s="167"/>
      <c r="D35" s="167"/>
      <c r="E35" s="167"/>
      <c r="F35" s="168"/>
      <c r="G35" s="146"/>
      <c r="H35" s="166" t="s">
        <v>114</v>
      </c>
      <c r="I35" s="167"/>
      <c r="J35" s="167"/>
      <c r="K35" s="167"/>
      <c r="L35" s="167"/>
      <c r="M35" s="168"/>
    </row>
    <row r="36" spans="1:13" ht="13.5" thickTop="1">
      <c r="A36" s="169"/>
      <c r="B36" s="169"/>
      <c r="C36" s="169"/>
      <c r="D36" s="169"/>
      <c r="E36" s="169"/>
      <c r="F36" s="169"/>
      <c r="G36" s="146"/>
      <c r="H36" s="169"/>
      <c r="I36" s="169"/>
      <c r="J36" s="169"/>
      <c r="K36" s="169"/>
      <c r="L36" s="169"/>
      <c r="M36" s="169"/>
    </row>
    <row r="37" spans="1:13" ht="12.75">
      <c r="A37" s="169"/>
      <c r="B37" s="169"/>
      <c r="C37" s="169"/>
      <c r="D37" s="169"/>
      <c r="E37" s="169"/>
      <c r="F37" s="169"/>
      <c r="G37" s="146"/>
      <c r="H37" s="169"/>
      <c r="I37" s="169"/>
      <c r="J37" s="169"/>
      <c r="K37" s="169"/>
      <c r="L37" s="169"/>
      <c r="M37" s="169"/>
    </row>
    <row r="38" spans="1:13" ht="13.5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1:13" ht="13.5" thickTop="1">
      <c r="A39" s="147" t="str">
        <f>A5</f>
        <v>SKC Heimmannschaft</v>
      </c>
      <c r="B39" s="148"/>
      <c r="C39" s="148"/>
      <c r="D39" s="148"/>
      <c r="E39" s="148"/>
      <c r="F39" s="149"/>
      <c r="G39" s="146"/>
      <c r="H39" s="147" t="str">
        <f>A5</f>
        <v>SKC Heimmannschaft</v>
      </c>
      <c r="I39" s="148"/>
      <c r="J39" s="148"/>
      <c r="K39" s="148"/>
      <c r="L39" s="148"/>
      <c r="M39" s="149"/>
    </row>
    <row r="40" spans="1:13" ht="13.5" thickBot="1">
      <c r="A40" s="150" t="s">
        <v>83</v>
      </c>
      <c r="B40" s="151" t="str">
        <f>B6</f>
        <v>KSV Gastmannschaft</v>
      </c>
      <c r="C40" s="151"/>
      <c r="D40" s="151"/>
      <c r="E40" s="151"/>
      <c r="F40" s="152">
        <f>F6</f>
        <v>0</v>
      </c>
      <c r="G40" s="146"/>
      <c r="H40" s="150" t="s">
        <v>83</v>
      </c>
      <c r="I40" s="151" t="str">
        <f>B6</f>
        <v>KSV Gastmannschaft</v>
      </c>
      <c r="J40" s="151"/>
      <c r="K40" s="151"/>
      <c r="L40" s="151"/>
      <c r="M40" s="152">
        <f>F6</f>
        <v>0</v>
      </c>
    </row>
    <row r="41" spans="1:13" ht="12.75">
      <c r="A41" s="153" t="s">
        <v>109</v>
      </c>
      <c r="B41" s="154"/>
      <c r="C41" s="154"/>
      <c r="D41" s="154"/>
      <c r="E41" s="154"/>
      <c r="F41" s="155"/>
      <c r="G41" s="146"/>
      <c r="H41" s="153" t="s">
        <v>109</v>
      </c>
      <c r="I41" s="154"/>
      <c r="J41" s="154"/>
      <c r="K41" s="154"/>
      <c r="L41" s="154"/>
      <c r="M41" s="155"/>
    </row>
    <row r="42" spans="1:13" ht="12.75">
      <c r="A42" s="156" t="s">
        <v>110</v>
      </c>
      <c r="B42" s="154"/>
      <c r="C42" s="154"/>
      <c r="D42" s="154"/>
      <c r="E42" s="154"/>
      <c r="F42" s="155"/>
      <c r="G42" s="146"/>
      <c r="H42" s="156" t="s">
        <v>110</v>
      </c>
      <c r="I42" s="154"/>
      <c r="J42" s="154"/>
      <c r="K42" s="154"/>
      <c r="L42" s="154"/>
      <c r="M42" s="155"/>
    </row>
    <row r="43" spans="1:13" ht="12.75">
      <c r="A43" s="153"/>
      <c r="B43" s="154"/>
      <c r="C43" s="154"/>
      <c r="D43" s="154"/>
      <c r="E43" s="154"/>
      <c r="F43" s="155"/>
      <c r="G43" s="146"/>
      <c r="H43" s="153"/>
      <c r="I43" s="154"/>
      <c r="J43" s="154"/>
      <c r="K43" s="154"/>
      <c r="L43" s="154"/>
      <c r="M43" s="155"/>
    </row>
    <row r="44" spans="1:13" ht="12.75">
      <c r="A44" s="153" t="s">
        <v>111</v>
      </c>
      <c r="B44" s="154"/>
      <c r="C44" s="154">
        <f>IF(DKB!B25=0,"",DKB!B25)</f>
      </c>
      <c r="D44" s="154"/>
      <c r="E44" s="154"/>
      <c r="F44" s="155"/>
      <c r="G44" s="146"/>
      <c r="H44" s="153" t="s">
        <v>111</v>
      </c>
      <c r="I44" s="154"/>
      <c r="J44" s="154">
        <f>IF(DKB!P25=0,"",DKB!P25)</f>
      </c>
      <c r="K44" s="154"/>
      <c r="L44" s="154"/>
      <c r="M44" s="155"/>
    </row>
    <row r="45" spans="1:13" ht="13.5" thickBot="1">
      <c r="A45" s="153"/>
      <c r="B45" s="154"/>
      <c r="C45" s="154"/>
      <c r="D45" s="154"/>
      <c r="E45" s="154"/>
      <c r="F45" s="155"/>
      <c r="G45" s="146"/>
      <c r="H45" s="153"/>
      <c r="I45" s="154"/>
      <c r="J45" s="154"/>
      <c r="K45" s="154"/>
      <c r="L45" s="154"/>
      <c r="M45" s="155"/>
    </row>
    <row r="46" spans="1:13" ht="13.5" thickBot="1">
      <c r="A46" s="157" t="s">
        <v>124</v>
      </c>
      <c r="B46" s="158" t="s">
        <v>112</v>
      </c>
      <c r="C46" s="158" t="s">
        <v>17</v>
      </c>
      <c r="D46" s="158" t="s">
        <v>113</v>
      </c>
      <c r="E46" s="158" t="s">
        <v>114</v>
      </c>
      <c r="F46" s="159" t="s">
        <v>115</v>
      </c>
      <c r="G46" s="146"/>
      <c r="H46" s="157" t="s">
        <v>124</v>
      </c>
      <c r="I46" s="158" t="s">
        <v>112</v>
      </c>
      <c r="J46" s="158" t="s">
        <v>17</v>
      </c>
      <c r="K46" s="158" t="s">
        <v>113</v>
      </c>
      <c r="L46" s="158" t="s">
        <v>114</v>
      </c>
      <c r="M46" s="159" t="s">
        <v>115</v>
      </c>
    </row>
    <row r="47" spans="1:13" ht="19.5" customHeight="1" thickBot="1">
      <c r="A47" s="157">
        <v>1</v>
      </c>
      <c r="B47" s="158"/>
      <c r="C47" s="158"/>
      <c r="D47" s="158"/>
      <c r="E47" s="158"/>
      <c r="F47" s="159"/>
      <c r="G47" s="146"/>
      <c r="H47" s="157">
        <v>1</v>
      </c>
      <c r="I47" s="158"/>
      <c r="J47" s="158"/>
      <c r="K47" s="158"/>
      <c r="L47" s="158"/>
      <c r="M47" s="159"/>
    </row>
    <row r="48" spans="1:13" ht="19.5" customHeight="1" thickBot="1">
      <c r="A48" s="157">
        <v>2</v>
      </c>
      <c r="B48" s="158"/>
      <c r="C48" s="158"/>
      <c r="D48" s="158"/>
      <c r="E48" s="158"/>
      <c r="F48" s="159"/>
      <c r="G48" s="146"/>
      <c r="H48" s="157">
        <v>2</v>
      </c>
      <c r="I48" s="158"/>
      <c r="J48" s="158"/>
      <c r="K48" s="158"/>
      <c r="L48" s="158"/>
      <c r="M48" s="159"/>
    </row>
    <row r="49" spans="1:13" ht="19.5" customHeight="1" thickBot="1">
      <c r="A49" s="157">
        <v>3</v>
      </c>
      <c r="B49" s="158"/>
      <c r="C49" s="158"/>
      <c r="D49" s="158"/>
      <c r="E49" s="158"/>
      <c r="F49" s="159"/>
      <c r="G49" s="146"/>
      <c r="H49" s="157">
        <v>3</v>
      </c>
      <c r="I49" s="158"/>
      <c r="J49" s="158"/>
      <c r="K49" s="158"/>
      <c r="L49" s="158"/>
      <c r="M49" s="159"/>
    </row>
    <row r="50" spans="1:13" ht="19.5" customHeight="1" thickBot="1">
      <c r="A50" s="160">
        <v>4</v>
      </c>
      <c r="B50" s="161"/>
      <c r="C50" s="161"/>
      <c r="D50" s="161"/>
      <c r="E50" s="161"/>
      <c r="F50" s="162"/>
      <c r="G50" s="146"/>
      <c r="H50" s="160">
        <v>4</v>
      </c>
      <c r="I50" s="161"/>
      <c r="J50" s="161"/>
      <c r="K50" s="161"/>
      <c r="L50" s="161"/>
      <c r="M50" s="162"/>
    </row>
    <row r="51" spans="1:13" ht="19.5" customHeight="1" thickBot="1">
      <c r="A51" s="163"/>
      <c r="B51" s="164"/>
      <c r="C51" s="164"/>
      <c r="D51" s="164"/>
      <c r="E51" s="164"/>
      <c r="F51" s="165"/>
      <c r="G51" s="146"/>
      <c r="H51" s="163"/>
      <c r="I51" s="164"/>
      <c r="J51" s="164"/>
      <c r="K51" s="164"/>
      <c r="L51" s="164"/>
      <c r="M51" s="165"/>
    </row>
    <row r="52" spans="1:13" ht="19.5" customHeight="1" thickBot="1">
      <c r="A52" s="166" t="s">
        <v>114</v>
      </c>
      <c r="B52" s="167"/>
      <c r="C52" s="167"/>
      <c r="D52" s="167"/>
      <c r="E52" s="167"/>
      <c r="F52" s="168"/>
      <c r="G52" s="146"/>
      <c r="H52" s="166" t="s">
        <v>114</v>
      </c>
      <c r="I52" s="167"/>
      <c r="J52" s="167"/>
      <c r="K52" s="167"/>
      <c r="L52" s="167"/>
      <c r="M52" s="168"/>
    </row>
    <row r="53" spans="1:13" ht="13.5" customHeight="1" thickTop="1">
      <c r="A53" s="170"/>
      <c r="B53" s="169"/>
      <c r="C53" s="169"/>
      <c r="D53" s="169"/>
      <c r="E53" s="169"/>
      <c r="F53" s="169"/>
      <c r="G53" s="146"/>
      <c r="H53" s="170"/>
      <c r="I53" s="169"/>
      <c r="J53" s="169"/>
      <c r="K53" s="169"/>
      <c r="L53" s="169"/>
      <c r="M53" s="169"/>
    </row>
    <row r="54" spans="1:13" ht="12.75" customHeight="1">
      <c r="A54" s="170"/>
      <c r="B54" s="169"/>
      <c r="C54" s="169"/>
      <c r="D54" s="169"/>
      <c r="E54" s="169"/>
      <c r="F54" s="169"/>
      <c r="G54" s="146"/>
      <c r="H54" s="170"/>
      <c r="I54" s="169"/>
      <c r="J54" s="169"/>
      <c r="K54" s="169"/>
      <c r="L54" s="169"/>
      <c r="M54" s="169"/>
    </row>
    <row r="55" spans="1:13" ht="13.5" thickBo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13.5" thickTop="1">
      <c r="A56" s="147" t="str">
        <f>A5</f>
        <v>SKC Heimmannschaft</v>
      </c>
      <c r="B56" s="148"/>
      <c r="C56" s="148"/>
      <c r="D56" s="148"/>
      <c r="E56" s="148"/>
      <c r="F56" s="149"/>
      <c r="G56" s="146"/>
      <c r="H56" s="147" t="str">
        <f>A5</f>
        <v>SKC Heimmannschaft</v>
      </c>
      <c r="I56" s="148"/>
      <c r="J56" s="148"/>
      <c r="K56" s="148"/>
      <c r="L56" s="148"/>
      <c r="M56" s="149"/>
    </row>
    <row r="57" spans="1:13" ht="13.5" thickBot="1">
      <c r="A57" s="150"/>
      <c r="B57" s="151" t="str">
        <f>B6</f>
        <v>KSV Gastmannschaft</v>
      </c>
      <c r="C57" s="151"/>
      <c r="D57" s="151"/>
      <c r="E57" s="151"/>
      <c r="F57" s="152">
        <f>F6</f>
        <v>0</v>
      </c>
      <c r="G57" s="146"/>
      <c r="H57" s="150" t="s">
        <v>83</v>
      </c>
      <c r="I57" s="151" t="str">
        <f>B6</f>
        <v>KSV Gastmannschaft</v>
      </c>
      <c r="J57" s="151"/>
      <c r="K57" s="151"/>
      <c r="L57" s="151"/>
      <c r="M57" s="152">
        <f>F6</f>
        <v>0</v>
      </c>
    </row>
    <row r="58" spans="1:13" ht="12.75">
      <c r="A58" s="153" t="s">
        <v>109</v>
      </c>
      <c r="B58" s="154"/>
      <c r="C58" s="154"/>
      <c r="D58" s="154"/>
      <c r="E58" s="154"/>
      <c r="F58" s="155"/>
      <c r="G58" s="146"/>
      <c r="H58" s="153" t="s">
        <v>109</v>
      </c>
      <c r="I58" s="154"/>
      <c r="J58" s="154"/>
      <c r="K58" s="154"/>
      <c r="L58" s="154"/>
      <c r="M58" s="155"/>
    </row>
    <row r="59" spans="1:13" ht="12.75">
      <c r="A59" s="156" t="s">
        <v>110</v>
      </c>
      <c r="B59" s="154"/>
      <c r="C59" s="154"/>
      <c r="D59" s="154"/>
      <c r="E59" s="154"/>
      <c r="F59" s="155"/>
      <c r="G59" s="146"/>
      <c r="H59" s="156" t="s">
        <v>110</v>
      </c>
      <c r="I59" s="154"/>
      <c r="J59" s="154"/>
      <c r="K59" s="154"/>
      <c r="L59" s="154"/>
      <c r="M59" s="155"/>
    </row>
    <row r="60" spans="1:13" ht="12.75">
      <c r="A60" s="153"/>
      <c r="B60" s="154"/>
      <c r="C60" s="154"/>
      <c r="D60" s="154"/>
      <c r="E60" s="154"/>
      <c r="F60" s="155"/>
      <c r="G60" s="146"/>
      <c r="H60" s="153"/>
      <c r="I60" s="154"/>
      <c r="J60" s="154"/>
      <c r="K60" s="154"/>
      <c r="L60" s="154"/>
      <c r="M60" s="155"/>
    </row>
    <row r="61" spans="1:13" ht="12.75">
      <c r="A61" s="153" t="s">
        <v>111</v>
      </c>
      <c r="B61" s="154"/>
      <c r="C61" s="154">
        <f>IF(DKB!B32=0,"",DKB!B32)</f>
      </c>
      <c r="D61" s="154"/>
      <c r="E61" s="154"/>
      <c r="F61" s="155"/>
      <c r="G61" s="146"/>
      <c r="H61" s="153" t="s">
        <v>111</v>
      </c>
      <c r="I61" s="154"/>
      <c r="J61" s="154">
        <f>IF(DKB!P32=0,"",DKB!P32)</f>
      </c>
      <c r="K61" s="154"/>
      <c r="L61" s="154"/>
      <c r="M61" s="155"/>
    </row>
    <row r="62" spans="1:13" ht="13.5" thickBot="1">
      <c r="A62" s="153"/>
      <c r="B62" s="154"/>
      <c r="C62" s="154"/>
      <c r="D62" s="154"/>
      <c r="E62" s="154"/>
      <c r="F62" s="155"/>
      <c r="G62" s="146"/>
      <c r="H62" s="153"/>
      <c r="I62" s="154"/>
      <c r="J62" s="154"/>
      <c r="K62" s="154"/>
      <c r="L62" s="154"/>
      <c r="M62" s="155"/>
    </row>
    <row r="63" spans="1:13" ht="13.5" customHeight="1" thickBot="1">
      <c r="A63" s="157" t="s">
        <v>124</v>
      </c>
      <c r="B63" s="158" t="s">
        <v>112</v>
      </c>
      <c r="C63" s="158" t="s">
        <v>17</v>
      </c>
      <c r="D63" s="158" t="s">
        <v>113</v>
      </c>
      <c r="E63" s="158" t="s">
        <v>114</v>
      </c>
      <c r="F63" s="159" t="s">
        <v>115</v>
      </c>
      <c r="G63" s="146"/>
      <c r="H63" s="157" t="s">
        <v>124</v>
      </c>
      <c r="I63" s="158" t="s">
        <v>112</v>
      </c>
      <c r="J63" s="158" t="s">
        <v>17</v>
      </c>
      <c r="K63" s="158" t="s">
        <v>113</v>
      </c>
      <c r="L63" s="158" t="s">
        <v>114</v>
      </c>
      <c r="M63" s="159" t="s">
        <v>115</v>
      </c>
    </row>
    <row r="64" spans="1:13" ht="19.5" customHeight="1" thickBot="1">
      <c r="A64" s="157">
        <v>1</v>
      </c>
      <c r="B64" s="158"/>
      <c r="C64" s="158"/>
      <c r="D64" s="158"/>
      <c r="E64" s="158"/>
      <c r="F64" s="159"/>
      <c r="G64" s="146"/>
      <c r="H64" s="157">
        <v>1</v>
      </c>
      <c r="I64" s="158"/>
      <c r="J64" s="158"/>
      <c r="K64" s="158"/>
      <c r="L64" s="158"/>
      <c r="M64" s="159"/>
    </row>
    <row r="65" spans="1:13" ht="19.5" customHeight="1" thickBot="1">
      <c r="A65" s="157">
        <v>2</v>
      </c>
      <c r="B65" s="158"/>
      <c r="C65" s="158"/>
      <c r="D65" s="158"/>
      <c r="E65" s="158"/>
      <c r="F65" s="159"/>
      <c r="G65" s="146"/>
      <c r="H65" s="157">
        <v>2</v>
      </c>
      <c r="I65" s="158"/>
      <c r="J65" s="158"/>
      <c r="K65" s="158"/>
      <c r="L65" s="158"/>
      <c r="M65" s="159"/>
    </row>
    <row r="66" spans="1:13" ht="19.5" customHeight="1" thickBot="1">
      <c r="A66" s="157">
        <v>3</v>
      </c>
      <c r="B66" s="158"/>
      <c r="C66" s="158"/>
      <c r="D66" s="158"/>
      <c r="E66" s="158"/>
      <c r="F66" s="159"/>
      <c r="G66" s="146"/>
      <c r="H66" s="157">
        <v>3</v>
      </c>
      <c r="I66" s="158"/>
      <c r="J66" s="158"/>
      <c r="K66" s="158"/>
      <c r="L66" s="158"/>
      <c r="M66" s="159"/>
    </row>
    <row r="67" spans="1:13" ht="19.5" customHeight="1" thickBot="1">
      <c r="A67" s="160">
        <v>4</v>
      </c>
      <c r="B67" s="161"/>
      <c r="C67" s="161"/>
      <c r="D67" s="161"/>
      <c r="E67" s="161"/>
      <c r="F67" s="162"/>
      <c r="G67" s="146"/>
      <c r="H67" s="160">
        <v>4</v>
      </c>
      <c r="I67" s="161"/>
      <c r="J67" s="161"/>
      <c r="K67" s="161"/>
      <c r="L67" s="161"/>
      <c r="M67" s="162"/>
    </row>
    <row r="68" spans="1:13" ht="19.5" customHeight="1" thickBot="1">
      <c r="A68" s="163"/>
      <c r="B68" s="164"/>
      <c r="C68" s="164"/>
      <c r="D68" s="164"/>
      <c r="E68" s="164"/>
      <c r="F68" s="165"/>
      <c r="G68" s="146"/>
      <c r="H68" s="163"/>
      <c r="I68" s="164"/>
      <c r="J68" s="164"/>
      <c r="K68" s="164"/>
      <c r="L68" s="164"/>
      <c r="M68" s="165"/>
    </row>
    <row r="69" spans="1:13" ht="19.5" customHeight="1" thickBot="1">
      <c r="A69" s="166" t="s">
        <v>114</v>
      </c>
      <c r="B69" s="167"/>
      <c r="C69" s="167"/>
      <c r="D69" s="167"/>
      <c r="E69" s="167"/>
      <c r="F69" s="168"/>
      <c r="G69" s="146"/>
      <c r="H69" s="166" t="s">
        <v>114</v>
      </c>
      <c r="I69" s="167"/>
      <c r="J69" s="167"/>
      <c r="K69" s="167"/>
      <c r="L69" s="167"/>
      <c r="M69" s="168"/>
    </row>
    <row r="70" spans="1:13" ht="13.5" thickTop="1">
      <c r="A70" s="169"/>
      <c r="B70" s="169"/>
      <c r="C70" s="169"/>
      <c r="D70" s="169"/>
      <c r="E70" s="169"/>
      <c r="F70" s="169"/>
      <c r="G70" s="146"/>
      <c r="H70" s="169"/>
      <c r="I70" s="169"/>
      <c r="J70" s="169"/>
      <c r="K70" s="169"/>
      <c r="L70" s="169"/>
      <c r="M70" s="169"/>
    </row>
    <row r="71" spans="1:13" ht="12.75">
      <c r="A71" s="169"/>
      <c r="B71" s="169"/>
      <c r="C71" s="169"/>
      <c r="D71" s="169"/>
      <c r="E71" s="169"/>
      <c r="F71" s="169"/>
      <c r="G71" s="146"/>
      <c r="H71" s="169"/>
      <c r="I71" s="169"/>
      <c r="J71" s="169"/>
      <c r="K71" s="169"/>
      <c r="L71" s="169"/>
      <c r="M71" s="169"/>
    </row>
    <row r="72" spans="1:13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</row>
    <row r="77" spans="1:13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1:13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</row>
    <row r="80" spans="1:13" ht="13.5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1:13" ht="19.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</row>
    <row r="82" spans="1:13" ht="19.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1:13" ht="19.5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1:13" ht="19.5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1:13" ht="19.5" customHeigh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1:13" ht="19.5" customHeigh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1:13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</row>
    <row r="88" spans="1:13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  <row r="89" spans="1:13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</row>
    <row r="90" spans="1:13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1:13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</row>
    <row r="92" spans="1:13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</row>
    <row r="93" spans="1:13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3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1:13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</row>
    <row r="96" spans="1:13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</row>
    <row r="97" spans="1:13" ht="13.5" customHeigh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</row>
    <row r="98" spans="1:13" ht="19.5" customHeigh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</row>
    <row r="99" spans="1:13" ht="19.5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</row>
    <row r="100" spans="1:13" ht="19.5" customHeigh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</row>
    <row r="101" spans="1:13" ht="19.5" customHeigh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</row>
    <row r="102" spans="1:13" ht="19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</row>
    <row r="103" spans="1:13" ht="19.5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</row>
    <row r="104" spans="1:13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</row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8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H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Siegfried Zipprodt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Mario Teichmann</cp:lastModifiedBy>
  <cp:lastPrinted>2021-05-31T12:41:43Z</cp:lastPrinted>
  <dcterms:created xsi:type="dcterms:W3CDTF">1998-03-09T21:09:14Z</dcterms:created>
  <dcterms:modified xsi:type="dcterms:W3CDTF">2021-07-26T16:06:45Z</dcterms:modified>
  <cp:category/>
  <cp:version/>
  <cp:contentType/>
  <cp:contentStatus/>
</cp:coreProperties>
</file>